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drawings/charts/chart3.xml" ContentType="application/vnd.openxmlformats-officedocument.drawingml.chart+xml"/>
  <Override PartName="/xl/drawings/charts/chart4.xml" ContentType="application/vnd.openxmlformats-officedocument.drawingml.chart+xml"/>
  <Override PartName="/xl/worksheets/sheet2.xml" ContentType="application/vnd.openxmlformats-officedocument.spreadsheetml.worksheet+xml"/>
  <Override PartName="/xl/comments1.xml" ContentType="application/vnd.openxmlformats-officedocument.spreadsheetml.comments+xml"/>
  <Override PartName="/xl/threadedcomments/threadedcomment.xml" ContentType="application/vnd.ms-excel.threadedcomments+xml"/>
  <Override PartName="/xl/drawings/drawing2.xml" ContentType="application/vnd.openxmlformats-officedocument.drawing+xml"/>
  <Override PartName="/xl/drawings/charts/chart5.xml" ContentType="application/vnd.openxmlformats-officedocument.drawingml.chart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drawings/charts/chart6.xml" ContentType="application/vnd.openxmlformats-officedocument.drawingml.chart+xml"/>
  <Override PartName="/xl/worksheets/sheet4.xml" ContentType="application/vnd.openxmlformats-officedocument.spreadsheetml.worksheet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drawings/drawing4.xml" ContentType="application/vnd.openxmlformats-officedocument.drawing+xml"/>
  <Override PartName="/xl/drawings/charts/chart7.xml" ContentType="application/vnd.openxmlformats-officedocument.drawingml.chart+xml"/>
  <Override PartName="/xl/drawings/charts/chart8.xml" ContentType="application/vnd.openxmlformats-officedocument.drawingml.chart+xml"/>
  <Override PartName="/xl/worksheets/sheet5.xml" ContentType="application/vnd.openxmlformats-officedocument.spreadsheetml.worksheet+xml"/>
  <Override PartName="/xl/comments3.xml" ContentType="application/vnd.openxmlformats-officedocument.spreadsheetml.comments+xml"/>
  <Override PartName="/xl/threadedcomments/threadedcomment3.xml" ContentType="application/vnd.ms-excel.threadedcomment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ersons/person.xml" ContentType="application/vnd.ms-excel.perso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28e1a7661c44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07f176df26da47a0"/>
    <x:sheet xmlns:r="http://schemas.openxmlformats.org/officeDocument/2006/relationships" name="CR_trendy" sheetId="2" r:id="Racb4f7b426fe4bfd"/>
    <x:sheet xmlns:r="http://schemas.openxmlformats.org/officeDocument/2006/relationships" name="CR_uspesnost" sheetId="3" r:id="R3236d5e4ccef426b"/>
    <x:sheet xmlns:r="http://schemas.openxmlformats.org/officeDocument/2006/relationships" name="CR_porody_rizika" sheetId="4" r:id="R82c5db08bd2847e7"/>
    <x:sheet xmlns:r="http://schemas.openxmlformats.org/officeDocument/2006/relationships" name="Svet_Evropa" sheetId="5" r:id="R0685391d28bc4962"/>
    <x:sheet xmlns:r="http://schemas.openxmlformats.org/officeDocument/2006/relationships" name="Vyzkum_bezpecnost" sheetId="6" r:id="Rd64ae59369cd4780"/>
    <x:sheet xmlns:r="http://schemas.openxmlformats.org/officeDocument/2006/relationships" name="Lecba_a_addons" sheetId="7" r:id="R223cfa734bc946eb"/>
    <x:sheet xmlns:r="http://schemas.openxmlformats.org/officeDocument/2006/relationships" name="Legislativa_CR" sheetId="8" r:id="R15bff35e357144c1"/>
    <x:sheet xmlns:r="http://schemas.openxmlformats.org/officeDocument/2006/relationships" name="Metodika_zdroje" sheetId="9" r:id="Rf1a83d9d6c9a4d5f"/>
  </x:sheets>
</x:workbook>
</file>

<file path=xl/comments1.xml><?xml version="1.0" encoding="utf-8"?>
<x:comments xmlns:x="http://schemas.openxmlformats.org/spreadsheetml/2006/main">
  <x:authors>
    <x:author>tc={9401C893-9FBE-B8C3-8103-6B86C85E7D77}</x:author>
  </x:authors>
  <x:commentList>
    <x:comment ref="B24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ÚZIS/NRRZ, stav registru k 14. 10. 2025. Hodnota pro rok 2024: 50 233 cyklů.</x:t>
        </x:r>
      </x:text>
    </x:comment>
  </x:commentList>
</x:comments>
</file>

<file path=xl/comments2.xml><?xml version="1.0" encoding="utf-8"?>
<x:comments xmlns:x="http://schemas.openxmlformats.org/spreadsheetml/2006/main">
  <x:authors>
    <x:author>tc={FF556956-C3D3-8A04-E0E6-7096AFFCE189}</x:author>
  </x:authors>
  <x:commentList>
    <x:comment ref="E18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Podíl živě narozených po AR v roce 2024 = 5 056 / 78 982 = 6,4 %.</x:t>
        </x:r>
      </x:text>
    </x:comment>
  </x:commentList>
</x:comments>
</file>

<file path=xl/comments3.xml><?xml version="1.0" encoding="utf-8"?>
<x:comments xmlns:x="http://schemas.openxmlformats.org/spreadsheetml/2006/main">
  <x:authors>
    <x:author>tc={23C887C9-9753-3FFB-0066-9546973141A7}</x:author>
  </x:authors>
  <x:commentList>
    <x:comment ref="B7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WHO: pooled lifetime prevalence 17,5 % (95% CI 15,0–20,3).</x:t>
        </x:r>
      </x:text>
    </x:comment>
  </x:commentList>
</x:comments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8">
    <x:numFmt numFmtId="200" formatCode="#,##0"/>
    <x:numFmt numFmtId="201" formatCode="0.0%"/>
    <x:numFmt numFmtId="202" formatCode="0"/>
    <x:numFmt numFmtId="203" formatCode="0.0x"/>
    <x:numFmt numFmtId="204" formatCode="0%"/>
    <x:numFmt numFmtId="205" formatCode="0.0"/>
    <x:numFmt numFmtId="206" formatCode="0.00x"/>
    <x:numFmt numFmtId="207" formatCode="0.00"/>
  </x:numFmts>
  <x:fonts count="27">
    <x:font>
      <x:sz val="11"/>
      <x:name val="Carlito"/>
    </x:font>
    <x:font>
      <x:b/>
      <x:sz val="22"/>
      <x:color rgb="FFFFFFFF"/>
      <x:name val="Carlito"/>
    </x:font>
    <x:font>
      <x:i/>
      <x:sz val="10"/>
      <x:color rgb="FF243447"/>
      <x:name val="Carlito"/>
    </x:font>
    <x:font>
      <x:b/>
      <x:sz val="10"/>
      <x:color rgb="FFFFFFFF"/>
      <x:name val="Carlito"/>
    </x:font>
    <x:font>
      <x:b/>
      <x:sz val="24"/>
      <x:color rgb="FF2F6690"/>
      <x:name val="Carlito"/>
    </x:font>
    <x:font>
      <x:b/>
      <x:sz val="24"/>
      <x:color rgb="FF2A9D8F"/>
      <x:name val="Carlito"/>
    </x:font>
    <x:font>
      <x:b/>
      <x:sz val="24"/>
      <x:color rgb="FFF4A261"/>
      <x:name val="Carlito"/>
    </x:font>
    <x:font>
      <x:b/>
      <x:sz val="24"/>
      <x:color rgb="FFD1495B"/>
      <x:name val="Carlito"/>
    </x:font>
    <x:font>
      <x:b/>
      <x:sz val="11"/>
      <x:color rgb="FF243447"/>
      <x:name val="Carlito"/>
    </x:font>
    <x:font>
      <x:b/>
      <x:sz val="12"/>
      <x:color rgb="FFFFFFFF"/>
      <x:name val="Carlito"/>
    </x:font>
    <x:font>
      <x:b/>
      <x:sz val="11"/>
      <x:color rgb="FFFFFFFF"/>
      <x:name val="Carlito"/>
    </x:font>
    <x:font>
      <x:sz val="10"/>
      <x:color rgb="FF243447"/>
      <x:name val="Carlito"/>
    </x:font>
    <x:font>
      <x:i/>
      <x:sz val="9"/>
      <x:color rgb="FF66788A"/>
      <x:name val="Carlito"/>
    </x:font>
    <x:font>
      <x:b/>
      <x:sz val="22"/>
      <x:color rgb="FFFFFFFF"/>
      <x:name val="Aptos"/>
    </x:font>
    <x:font>
      <x:i/>
      <x:sz val="10"/>
      <x:color rgb="FF243447"/>
      <x:name val="Aptos"/>
    </x:font>
    <x:font>
      <x:sz val="11"/>
      <x:name val="Aptos"/>
    </x:font>
    <x:font>
      <x:b/>
      <x:sz val="10"/>
      <x:color rgb="FFFFFFFF"/>
      <x:name val="Aptos"/>
    </x:font>
    <x:font>
      <x:b/>
      <x:sz val="24"/>
      <x:color rgb="FF2F6690"/>
      <x:name val="Aptos"/>
    </x:font>
    <x:font>
      <x:b/>
      <x:sz val="24"/>
      <x:color rgb="FF2A9D8F"/>
      <x:name val="Aptos"/>
    </x:font>
    <x:font>
      <x:b/>
      <x:sz val="24"/>
      <x:color rgb="FFF4A261"/>
      <x:name val="Aptos"/>
    </x:font>
    <x:font>
      <x:b/>
      <x:sz val="24"/>
      <x:color rgb="FFD1495B"/>
      <x:name val="Aptos"/>
    </x:font>
    <x:font>
      <x:b/>
      <x:sz val="11"/>
      <x:color rgb="FF243447"/>
      <x:name val="Aptos"/>
    </x:font>
    <x:font>
      <x:b/>
      <x:sz val="12"/>
      <x:color rgb="FFFFFFFF"/>
      <x:name val="Aptos"/>
    </x:font>
    <x:font>
      <x:b/>
      <x:sz val="11"/>
      <x:color rgb="FFFFFFFF"/>
      <x:name val="Aptos"/>
    </x:font>
    <x:font>
      <x:sz val="10"/>
      <x:color rgb="FF243447"/>
      <x:name val="Aptos"/>
    </x:font>
    <x:font>
      <x:i/>
      <x:sz val="9"/>
      <x:color rgb="FF66788A"/>
      <x:name val="Aptos"/>
    </x:font>
    <x:font>
      <x:b/>
      <x:sz val="22"/>
      <x:color rgb="FFFFFFFF"/>
      <x:name val="Aptos Display"/>
    </x:font>
  </x:fonts>
  <x:fills count="11">
    <x:fill>
      <x:patternFill patternType="none"/>
    </x:fill>
    <x:fill>
      <x:patternFill patternType="gray125"/>
    </x:fill>
    <x:fill>
      <x:patternFill patternType="solid">
        <x:fgColor rgb="FF16324F"/>
      </x:patternFill>
    </x:fill>
    <x:fill>
      <x:patternFill patternType="solid">
        <x:fgColor rgb="FFEAF2F8"/>
      </x:patternFill>
    </x:fill>
    <x:fill>
      <x:patternFill patternType="solid">
        <x:fgColor rgb="FF2F6690"/>
      </x:patternFill>
    </x:fill>
    <x:fill>
      <x:patternFill patternType="solid">
        <x:fgColor rgb="FFFFFFFF"/>
      </x:patternFill>
    </x:fill>
    <x:fill>
      <x:patternFill patternType="solid">
        <x:fgColor rgb="FF2A9D8F"/>
      </x:patternFill>
    </x:fill>
    <x:fill>
      <x:patternFill patternType="solid">
        <x:fgColor rgb="FFF4A261"/>
      </x:patternFill>
    </x:fill>
    <x:fill>
      <x:patternFill patternType="solid">
        <x:fgColor rgb="FFD1495B"/>
      </x:patternFill>
    </x:fill>
    <x:fill>
      <x:patternFill patternType="solid">
        <x:fgColor rgb="FFFFF5D6"/>
      </x:patternFill>
    </x:fill>
    <x:fill>
      <x:patternFill patternType="solid">
        <x:fgColor rgb="FFF7F9FB"/>
      </x:patternFill>
    </x:fill>
  </x:fills>
  <x:borders count="39">
    <x:border/>
    <x:border>
      <x:left style="medium">
        <x:color rgb="FF2F6690"/>
      </x:left>
      <x:top style="medium">
        <x:color rgb="FF2F6690"/>
      </x:top>
    </x:border>
    <x:border>
      <x:top style="medium">
        <x:color rgb="FF2F6690"/>
      </x:top>
    </x:border>
    <x:border>
      <x:right style="medium">
        <x:color rgb="FF2F6690"/>
      </x:right>
      <x:top style="medium">
        <x:color rgb="FF2F6690"/>
      </x:top>
    </x:border>
    <x:border>
      <x:left style="medium">
        <x:color rgb="FF2F6690"/>
      </x:left>
      <x:bottom style="medium">
        <x:color rgb="FF2F6690"/>
      </x:bottom>
    </x:border>
    <x:border>
      <x:bottom style="medium">
        <x:color rgb="FF2F6690"/>
      </x:bottom>
    </x:border>
    <x:border>
      <x:right style="medium">
        <x:color rgb="FF2F6690"/>
      </x:right>
      <x:bottom style="medium">
        <x:color rgb="FF2F6690"/>
      </x:bottom>
    </x:border>
    <x:border>
      <x:left style="medium">
        <x:color rgb="FF2A9D8F"/>
      </x:left>
      <x:top style="medium">
        <x:color rgb="FF2A9D8F"/>
      </x:top>
    </x:border>
    <x:border>
      <x:top style="medium">
        <x:color rgb="FF2A9D8F"/>
      </x:top>
    </x:border>
    <x:border>
      <x:right style="medium">
        <x:color rgb="FF2A9D8F"/>
      </x:right>
      <x:top style="medium">
        <x:color rgb="FF2A9D8F"/>
      </x:top>
    </x:border>
    <x:border>
      <x:left style="medium">
        <x:color rgb="FF2A9D8F"/>
      </x:left>
      <x:bottom style="medium">
        <x:color rgb="FF2A9D8F"/>
      </x:bottom>
    </x:border>
    <x:border>
      <x:bottom style="medium">
        <x:color rgb="FF2A9D8F"/>
      </x:bottom>
    </x:border>
    <x:border>
      <x:right style="medium">
        <x:color rgb="FF2A9D8F"/>
      </x:right>
      <x:bottom style="medium">
        <x:color rgb="FF2A9D8F"/>
      </x:bottom>
    </x:border>
    <x:border>
      <x:left style="medium">
        <x:color rgb="FFF4A261"/>
      </x:left>
      <x:top style="medium">
        <x:color rgb="FFF4A261"/>
      </x:top>
    </x:border>
    <x:border>
      <x:top style="medium">
        <x:color rgb="FFF4A261"/>
      </x:top>
    </x:border>
    <x:border>
      <x:right style="medium">
        <x:color rgb="FFF4A261"/>
      </x:right>
      <x:top style="medium">
        <x:color rgb="FFF4A261"/>
      </x:top>
    </x:border>
    <x:border>
      <x:left style="medium">
        <x:color rgb="FFF4A261"/>
      </x:left>
      <x:bottom style="medium">
        <x:color rgb="FFF4A261"/>
      </x:bottom>
    </x:border>
    <x:border>
      <x:bottom style="medium">
        <x:color rgb="FFF4A261"/>
      </x:bottom>
    </x:border>
    <x:border>
      <x:right style="medium">
        <x:color rgb="FFF4A261"/>
      </x:right>
      <x:bottom style="medium">
        <x:color rgb="FFF4A261"/>
      </x:bottom>
    </x:border>
    <x:border>
      <x:left style="medium">
        <x:color rgb="FFD1495B"/>
      </x:left>
      <x:top style="medium">
        <x:color rgb="FFD1495B"/>
      </x:top>
    </x:border>
    <x:border>
      <x:top style="medium">
        <x:color rgb="FFD1495B"/>
      </x:top>
    </x:border>
    <x:border>
      <x:right style="medium">
        <x:color rgb="FFD1495B"/>
      </x:right>
      <x:top style="medium">
        <x:color rgb="FFD1495B"/>
      </x:top>
    </x:border>
    <x:border>
      <x:left style="medium">
        <x:color rgb="FFD1495B"/>
      </x:left>
      <x:bottom style="medium">
        <x:color rgb="FFD1495B"/>
      </x:bottom>
    </x:border>
    <x:border>
      <x:bottom style="medium">
        <x:color rgb="FFD1495B"/>
      </x:bottom>
    </x:border>
    <x:border>
      <x:right style="medium">
        <x:color rgb="FFD1495B"/>
      </x:right>
      <x:bottom style="medium">
        <x:color rgb="FFD1495B"/>
      </x:bottom>
    </x:border>
    <x:border>
      <x:left style="medium">
        <x:color rgb="FFE9C46A"/>
      </x:left>
      <x:top style="medium">
        <x:color rgb="FFE9C46A"/>
      </x:top>
    </x:border>
    <x:border>
      <x:top style="medium">
        <x:color rgb="FFE9C46A"/>
      </x:top>
    </x:border>
    <x:border>
      <x:right style="medium">
        <x:color rgb="FFE9C46A"/>
      </x:right>
      <x:top style="medium">
        <x:color rgb="FFE9C46A"/>
      </x:top>
    </x:border>
    <x:border>
      <x:left style="medium">
        <x:color rgb="FFE9C46A"/>
      </x:left>
    </x:border>
    <x:border>
      <x:right style="medium">
        <x:color rgb="FFE9C46A"/>
      </x:right>
    </x:border>
    <x:border>
      <x:left style="medium">
        <x:color rgb="FFE9C46A"/>
      </x:left>
      <x:bottom style="medium">
        <x:color rgb="FFE9C46A"/>
      </x:bottom>
    </x:border>
    <x:border>
      <x:bottom style="medium">
        <x:color rgb="FFE9C46A"/>
      </x:bottom>
    </x:border>
    <x:border>
      <x:right style="medium">
        <x:color rgb="FFE9C46A"/>
      </x:right>
      <x:bottom style="medium">
        <x:color rgb="FFE9C46A"/>
      </x:bottom>
    </x:border>
    <x:border>
      <x:left style="thin">
        <x:color rgb="FF16324F"/>
      </x:left>
      <x:top style="thin">
        <x:color rgb="FF16324F"/>
      </x:top>
      <x:bottom style="thin">
        <x:color rgb="FF16324F"/>
      </x:bottom>
    </x:border>
    <x:border>
      <x:top style="thin">
        <x:color rgb="FF16324F"/>
      </x:top>
      <x:bottom style="thin">
        <x:color rgb="FF16324F"/>
      </x:bottom>
    </x:border>
    <x:border>
      <x:right style="thin">
        <x:color rgb="FF16324F"/>
      </x:right>
      <x:top style="thin">
        <x:color rgb="FF16324F"/>
      </x:top>
      <x:bottom style="thin">
        <x:color rgb="FF16324F"/>
      </x:bottom>
    </x:border>
    <x:border>
      <x:bottom style="thin">
        <x:color rgb="FFD8E2EA"/>
      </x:bottom>
    </x:border>
    <x:border>
      <x:top style="thin">
        <x:color rgb="FFD8E2EA"/>
      </x:top>
      <x:bottom style="thin">
        <x:color rgb="FFD8E2EA"/>
      </x:bottom>
    </x:border>
    <x:border>
      <x:top style="thin">
        <x:color rgb="FFD8E2EA"/>
      </x:top>
    </x:border>
  </x:borders>
  <x:cellStyleXfs count="1">
    <x:xf numFmtId="0" fontId="0" fillId="0" borderId="0"/>
  </x:cellStyleXfs>
  <x:cellXfs count="295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1" xfId="0" applyNumberFormat="1" applyFont="1" applyFill="1" applyBorder="1"/>
    <x:xf numFmtId="0" fontId="4" fillId="5" borderId="2" xfId="0" applyNumberFormat="1" applyFont="1" applyFill="1" applyBorder="1"/>
    <x:xf numFmtId="0" fontId="4" fillId="5" borderId="3" xfId="0" applyNumberFormat="1" applyFont="1" applyFill="1" applyBorder="1"/>
    <x:xf numFmtId="0" fontId="4" fillId="5" borderId="4" xfId="0" applyNumberFormat="1" applyFont="1" applyFill="1" applyBorder="1"/>
    <x:xf numFmtId="0" fontId="4" fillId="5" borderId="5" xfId="0" applyNumberFormat="1" applyFont="1" applyFill="1" applyBorder="1"/>
    <x:xf numFmtId="0" fontId="4" fillId="5" borderId="6" xfId="0" applyNumberFormat="1" applyFont="1" applyFill="1" applyBorder="1"/>
    <x:xf numFmtId="200" fontId="4" fillId="5" borderId="1" xfId="0" applyNumberFormat="1" applyFont="1" applyFill="1" applyBorder="1"/>
    <x:xf numFmtId="200" fontId="4" fillId="5" borderId="2" xfId="0" applyNumberFormat="1" applyFont="1" applyFill="1" applyBorder="1"/>
    <x:xf numFmtId="200" fontId="4" fillId="5" borderId="3" xfId="0" applyNumberFormat="1" applyFont="1" applyFill="1" applyBorder="1"/>
    <x:xf numFmtId="200" fontId="4" fillId="5" borderId="4" xfId="0" applyNumberFormat="1" applyFont="1" applyFill="1" applyBorder="1"/>
    <x:xf numFmtId="200" fontId="4" fillId="5" borderId="5" xfId="0" applyNumberFormat="1" applyFont="1" applyFill="1" applyBorder="1"/>
    <x:xf numFmtId="200" fontId="4" fillId="5" borderId="6" xfId="0" applyNumberFormat="1" applyFont="1" applyFill="1" applyBorder="1"/>
    <x:xf numFmtId="200" fontId="4" fillId="5" borderId="1" xfId="0" applyNumberFormat="1" applyFont="1" applyFill="1" applyBorder="1" applyAlignment="1">
      <x:alignment horizontal="center"/>
    </x:xf>
    <x:xf numFmtId="200" fontId="4" fillId="5" borderId="2" xfId="0" applyNumberFormat="1" applyFont="1" applyFill="1" applyBorder="1" applyAlignment="1">
      <x:alignment horizontal="center"/>
    </x:xf>
    <x:xf numFmtId="200" fontId="4" fillId="5" borderId="3" xfId="0" applyNumberFormat="1" applyFont="1" applyFill="1" applyBorder="1" applyAlignment="1">
      <x:alignment horizontal="center"/>
    </x:xf>
    <x:xf numFmtId="200" fontId="4" fillId="5" borderId="4" xfId="0" applyNumberFormat="1" applyFont="1" applyFill="1" applyBorder="1" applyAlignment="1">
      <x:alignment horizontal="center"/>
    </x:xf>
    <x:xf numFmtId="200" fontId="4" fillId="5" borderId="5" xfId="0" applyNumberFormat="1" applyFont="1" applyFill="1" applyBorder="1" applyAlignment="1">
      <x:alignment horizontal="center"/>
    </x:xf>
    <x:xf numFmtId="200" fontId="4" fillId="5" borderId="6" xfId="0" applyNumberFormat="1" applyFont="1" applyFill="1" applyBorder="1" applyAlignment="1">
      <x:alignment horizontal="center"/>
    </x:xf>
    <x:xf numFmtId="200" fontId="4" fillId="5" borderId="1" xfId="0" applyNumberFormat="1" applyFont="1" applyFill="1" applyBorder="1" applyAlignment="1">
      <x:alignment horizontal="center" vertical="center"/>
    </x:xf>
    <x:xf numFmtId="200" fontId="4" fillId="5" borderId="2" xfId="0" applyNumberFormat="1" applyFont="1" applyFill="1" applyBorder="1" applyAlignment="1">
      <x:alignment horizontal="center" vertical="center"/>
    </x:xf>
    <x:xf numFmtId="200" fontId="4" fillId="5" borderId="3" xfId="0" applyNumberFormat="1" applyFont="1" applyFill="1" applyBorder="1" applyAlignment="1">
      <x:alignment horizontal="center" vertical="center"/>
    </x:xf>
    <x:xf numFmtId="200" fontId="4" fillId="5" borderId="4" xfId="0" applyNumberFormat="1" applyFont="1" applyFill="1" applyBorder="1" applyAlignment="1">
      <x:alignment horizontal="center" vertical="center"/>
    </x:xf>
    <x:xf numFmtId="200" fontId="4" fillId="5" borderId="5" xfId="0" applyNumberFormat="1" applyFont="1" applyFill="1" applyBorder="1" applyAlignment="1">
      <x:alignment horizontal="center" vertical="center"/>
    </x:xf>
    <x:xf numFmtId="200" fontId="4" fillId="5" borderId="6" xfId="0" applyNumberFormat="1" applyFont="1" applyFill="1" applyBorder="1" applyAlignment="1">
      <x:alignment horizontal="center" vertical="center"/>
    </x:xf>
    <x:xf numFmtId="0" fontId="0" fillId="6" borderId="0" xfId="0" applyNumberFormat="1" applyFont="1" applyFill="1" applyBorder="1"/>
    <x:xf numFmtId="0" fontId="3" fillId="6" borderId="0" xfId="0" applyNumberFormat="1" applyFont="1" applyFill="1" applyBorder="1"/>
    <x:xf numFmtId="0" fontId="3" fillId="6" borderId="0" xfId="0" applyNumberFormat="1" applyFont="1" applyFill="1" applyBorder="1" applyAlignment="1">
      <x:alignment wrapText="1"/>
    </x:xf>
    <x:xf numFmtId="0" fontId="3" fillId="6" borderId="0" xfId="0" applyNumberFormat="1" applyFont="1" applyFill="1" applyBorder="1" applyAlignment="1">
      <x:alignment horizontal="center" wrapText="1"/>
    </x:xf>
    <x:xf numFmtId="0" fontId="3" fillId="6" borderId="0" xfId="0" applyNumberFormat="1" applyFont="1" applyFill="1" applyBorder="1" applyAlignment="1">
      <x:alignment horizontal="center" vertical="center" wrapText="1"/>
    </x:xf>
    <x:xf numFmtId="0" fontId="5" fillId="5" borderId="0" xfId="0" applyNumberFormat="1" applyFont="1" applyFill="1" applyBorder="1"/>
    <x:xf numFmtId="0" fontId="5" fillId="5" borderId="7" xfId="0" applyNumberFormat="1" applyFont="1" applyFill="1" applyBorder="1"/>
    <x:xf numFmtId="0" fontId="5" fillId="5" borderId="8" xfId="0" applyNumberFormat="1" applyFont="1" applyFill="1" applyBorder="1"/>
    <x:xf numFmtId="0" fontId="5" fillId="5" borderId="9" xfId="0" applyNumberFormat="1" applyFont="1" applyFill="1" applyBorder="1"/>
    <x:xf numFmtId="0" fontId="5" fillId="5" borderId="10" xfId="0" applyNumberFormat="1" applyFont="1" applyFill="1" applyBorder="1"/>
    <x:xf numFmtId="0" fontId="5" fillId="5" borderId="11" xfId="0" applyNumberFormat="1" applyFont="1" applyFill="1" applyBorder="1"/>
    <x:xf numFmtId="0" fontId="5" fillId="5" borderId="12" xfId="0" applyNumberFormat="1" applyFont="1" applyFill="1" applyBorder="1"/>
    <x:xf numFmtId="201" fontId="5" fillId="5" borderId="7" xfId="0" applyNumberFormat="1" applyFont="1" applyFill="1" applyBorder="1"/>
    <x:xf numFmtId="201" fontId="5" fillId="5" borderId="8" xfId="0" applyNumberFormat="1" applyFont="1" applyFill="1" applyBorder="1"/>
    <x:xf numFmtId="201" fontId="5" fillId="5" borderId="9" xfId="0" applyNumberFormat="1" applyFont="1" applyFill="1" applyBorder="1"/>
    <x:xf numFmtId="201" fontId="5" fillId="5" borderId="10" xfId="0" applyNumberFormat="1" applyFont="1" applyFill="1" applyBorder="1"/>
    <x:xf numFmtId="201" fontId="5" fillId="5" borderId="11" xfId="0" applyNumberFormat="1" applyFont="1" applyFill="1" applyBorder="1"/>
    <x:xf numFmtId="201" fontId="5" fillId="5" borderId="12" xfId="0" applyNumberFormat="1" applyFont="1" applyFill="1" applyBorder="1"/>
    <x:xf numFmtId="201" fontId="5" fillId="5" borderId="7" xfId="0" applyNumberFormat="1" applyFont="1" applyFill="1" applyBorder="1" applyAlignment="1">
      <x:alignment horizontal="center"/>
    </x:xf>
    <x:xf numFmtId="201" fontId="5" fillId="5" borderId="8" xfId="0" applyNumberFormat="1" applyFont="1" applyFill="1" applyBorder="1" applyAlignment="1">
      <x:alignment horizontal="center"/>
    </x:xf>
    <x:xf numFmtId="201" fontId="5" fillId="5" borderId="9" xfId="0" applyNumberFormat="1" applyFont="1" applyFill="1" applyBorder="1" applyAlignment="1">
      <x:alignment horizontal="center"/>
    </x:xf>
    <x:xf numFmtId="201" fontId="5" fillId="5" borderId="10" xfId="0" applyNumberFormat="1" applyFont="1" applyFill="1" applyBorder="1" applyAlignment="1">
      <x:alignment horizontal="center"/>
    </x:xf>
    <x:xf numFmtId="201" fontId="5" fillId="5" borderId="11" xfId="0" applyNumberFormat="1" applyFont="1" applyFill="1" applyBorder="1" applyAlignment="1">
      <x:alignment horizontal="center"/>
    </x:xf>
    <x:xf numFmtId="201" fontId="5" fillId="5" borderId="12" xfId="0" applyNumberFormat="1" applyFont="1" applyFill="1" applyBorder="1" applyAlignment="1">
      <x:alignment horizontal="center"/>
    </x:xf>
    <x:xf numFmtId="201" fontId="5" fillId="5" borderId="7" xfId="0" applyNumberFormat="1" applyFont="1" applyFill="1" applyBorder="1" applyAlignment="1">
      <x:alignment horizontal="center" vertical="center"/>
    </x:xf>
    <x:xf numFmtId="201" fontId="5" fillId="5" borderId="8" xfId="0" applyNumberFormat="1" applyFont="1" applyFill="1" applyBorder="1" applyAlignment="1">
      <x:alignment horizontal="center" vertical="center"/>
    </x:xf>
    <x:xf numFmtId="201" fontId="5" fillId="5" borderId="9" xfId="0" applyNumberFormat="1" applyFont="1" applyFill="1" applyBorder="1" applyAlignment="1">
      <x:alignment horizontal="center" vertical="center"/>
    </x:xf>
    <x:xf numFmtId="201" fontId="5" fillId="5" borderId="10" xfId="0" applyNumberFormat="1" applyFont="1" applyFill="1" applyBorder="1" applyAlignment="1">
      <x:alignment horizontal="center" vertical="center"/>
    </x:xf>
    <x:xf numFmtId="201" fontId="5" fillId="5" borderId="11" xfId="0" applyNumberFormat="1" applyFont="1" applyFill="1" applyBorder="1" applyAlignment="1">
      <x:alignment horizontal="center" vertical="center"/>
    </x:xf>
    <x:xf numFmtId="201" fontId="5" fillId="5" borderId="12" xfId="0" applyNumberFormat="1" applyFont="1" applyFill="1" applyBorder="1" applyAlignment="1">
      <x:alignment horizontal="center" vertical="center"/>
    </x:xf>
    <x:xf numFmtId="0" fontId="0" fillId="7" borderId="0" xfId="0" applyNumberFormat="1" applyFont="1" applyFill="1" applyBorder="1"/>
    <x:xf numFmtId="0" fontId="3" fillId="7" borderId="0" xfId="0" applyNumberFormat="1" applyFont="1" applyFill="1" applyBorder="1"/>
    <x:xf numFmtId="0" fontId="3" fillId="7" borderId="0" xfId="0" applyNumberFormat="1" applyFont="1" applyFill="1" applyBorder="1" applyAlignment="1">
      <x:alignment wrapText="1"/>
    </x:xf>
    <x:xf numFmtId="0" fontId="3" fillId="7" borderId="0" xfId="0" applyNumberFormat="1" applyFont="1" applyFill="1" applyBorder="1" applyAlignment="1">
      <x:alignment horizontal="center" wrapText="1"/>
    </x:xf>
    <x:xf numFmtId="0" fontId="3" fillId="7" borderId="0" xfId="0" applyNumberFormat="1" applyFont="1" applyFill="1" applyBorder="1" applyAlignment="1">
      <x:alignment horizontal="center" vertical="center" wrapText="1"/>
    </x:xf>
    <x:xf numFmtId="0" fontId="6" fillId="5" borderId="0" xfId="0" applyNumberFormat="1" applyFont="1" applyFill="1" applyBorder="1"/>
    <x:xf numFmtId="0" fontId="6" fillId="5" borderId="13" xfId="0" applyNumberFormat="1" applyFont="1" applyFill="1" applyBorder="1"/>
    <x:xf numFmtId="0" fontId="6" fillId="5" borderId="14" xfId="0" applyNumberFormat="1" applyFont="1" applyFill="1" applyBorder="1"/>
    <x:xf numFmtId="0" fontId="6" fillId="5" borderId="15" xfId="0" applyNumberFormat="1" applyFont="1" applyFill="1" applyBorder="1"/>
    <x:xf numFmtId="0" fontId="6" fillId="5" borderId="16" xfId="0" applyNumberFormat="1" applyFont="1" applyFill="1" applyBorder="1"/>
    <x:xf numFmtId="0" fontId="6" fillId="5" borderId="17" xfId="0" applyNumberFormat="1" applyFont="1" applyFill="1" applyBorder="1"/>
    <x:xf numFmtId="0" fontId="6" fillId="5" borderId="18" xfId="0" applyNumberFormat="1" applyFont="1" applyFill="1" applyBorder="1"/>
    <x:xf numFmtId="200" fontId="6" fillId="5" borderId="13" xfId="0" applyNumberFormat="1" applyFont="1" applyFill="1" applyBorder="1"/>
    <x:xf numFmtId="200" fontId="6" fillId="5" borderId="14" xfId="0" applyNumberFormat="1" applyFont="1" applyFill="1" applyBorder="1"/>
    <x:xf numFmtId="200" fontId="6" fillId="5" borderId="15" xfId="0" applyNumberFormat="1" applyFont="1" applyFill="1" applyBorder="1"/>
    <x:xf numFmtId="200" fontId="6" fillId="5" borderId="16" xfId="0" applyNumberFormat="1" applyFont="1" applyFill="1" applyBorder="1"/>
    <x:xf numFmtId="200" fontId="6" fillId="5" borderId="17" xfId="0" applyNumberFormat="1" applyFont="1" applyFill="1" applyBorder="1"/>
    <x:xf numFmtId="200" fontId="6" fillId="5" borderId="18" xfId="0" applyNumberFormat="1" applyFont="1" applyFill="1" applyBorder="1"/>
    <x:xf numFmtId="200" fontId="6" fillId="5" borderId="13" xfId="0" applyNumberFormat="1" applyFont="1" applyFill="1" applyBorder="1" applyAlignment="1">
      <x:alignment horizontal="center"/>
    </x:xf>
    <x:xf numFmtId="200" fontId="6" fillId="5" borderId="14" xfId="0" applyNumberFormat="1" applyFont="1" applyFill="1" applyBorder="1" applyAlignment="1">
      <x:alignment horizontal="center"/>
    </x:xf>
    <x:xf numFmtId="200" fontId="6" fillId="5" borderId="15" xfId="0" applyNumberFormat="1" applyFont="1" applyFill="1" applyBorder="1" applyAlignment="1">
      <x:alignment horizontal="center"/>
    </x:xf>
    <x:xf numFmtId="200" fontId="6" fillId="5" borderId="16" xfId="0" applyNumberFormat="1" applyFont="1" applyFill="1" applyBorder="1" applyAlignment="1">
      <x:alignment horizontal="center"/>
    </x:xf>
    <x:xf numFmtId="200" fontId="6" fillId="5" borderId="17" xfId="0" applyNumberFormat="1" applyFont="1" applyFill="1" applyBorder="1" applyAlignment="1">
      <x:alignment horizontal="center"/>
    </x:xf>
    <x:xf numFmtId="200" fontId="6" fillId="5" borderId="18" xfId="0" applyNumberFormat="1" applyFont="1" applyFill="1" applyBorder="1" applyAlignment="1">
      <x:alignment horizontal="center"/>
    </x:xf>
    <x:xf numFmtId="200" fontId="6" fillId="5" borderId="13" xfId="0" applyNumberFormat="1" applyFont="1" applyFill="1" applyBorder="1" applyAlignment="1">
      <x:alignment horizontal="center" vertical="center"/>
    </x:xf>
    <x:xf numFmtId="200" fontId="6" fillId="5" borderId="14" xfId="0" applyNumberFormat="1" applyFont="1" applyFill="1" applyBorder="1" applyAlignment="1">
      <x:alignment horizontal="center" vertical="center"/>
    </x:xf>
    <x:xf numFmtId="200" fontId="6" fillId="5" borderId="15" xfId="0" applyNumberFormat="1" applyFont="1" applyFill="1" applyBorder="1" applyAlignment="1">
      <x:alignment horizontal="center" vertical="center"/>
    </x:xf>
    <x:xf numFmtId="200" fontId="6" fillId="5" borderId="16" xfId="0" applyNumberFormat="1" applyFont="1" applyFill="1" applyBorder="1" applyAlignment="1">
      <x:alignment horizontal="center" vertical="center"/>
    </x:xf>
    <x:xf numFmtId="200" fontId="6" fillId="5" borderId="17" xfId="0" applyNumberFormat="1" applyFont="1" applyFill="1" applyBorder="1" applyAlignment="1">
      <x:alignment horizontal="center" vertical="center"/>
    </x:xf>
    <x:xf numFmtId="200" fontId="6" fillId="5" borderId="18" xfId="0" applyNumberFormat="1" applyFont="1" applyFill="1" applyBorder="1" applyAlignment="1">
      <x:alignment horizontal="center" vertical="center"/>
    </x:xf>
    <x:xf numFmtId="0" fontId="0" fillId="8" borderId="0" xfId="0" applyNumberFormat="1" applyFont="1" applyFill="1" applyBorder="1"/>
    <x:xf numFmtId="0" fontId="3" fillId="8" borderId="0" xfId="0" applyNumberFormat="1" applyFont="1" applyFill="1" applyBorder="1"/>
    <x:xf numFmtId="0" fontId="3" fillId="8" borderId="0" xfId="0" applyNumberFormat="1" applyFont="1" applyFill="1" applyBorder="1" applyAlignment="1">
      <x:alignment wrapText="1"/>
    </x:xf>
    <x:xf numFmtId="0" fontId="3" fillId="8" borderId="0" xfId="0" applyNumberFormat="1" applyFont="1" applyFill="1" applyBorder="1" applyAlignment="1">
      <x:alignment horizontal="center" wrapText="1"/>
    </x:xf>
    <x:xf numFmtId="0" fontId="3" fillId="8" borderId="0" xfId="0" applyNumberFormat="1" applyFont="1" applyFill="1" applyBorder="1" applyAlignment="1">
      <x:alignment horizontal="center" vertical="center" wrapText="1"/>
    </x:xf>
    <x:xf numFmtId="0" fontId="7" fillId="5" borderId="0" xfId="0" applyNumberFormat="1" applyFont="1" applyFill="1" applyBorder="1"/>
    <x:xf numFmtId="0" fontId="7" fillId="5" borderId="19" xfId="0" applyNumberFormat="1" applyFont="1" applyFill="1" applyBorder="1"/>
    <x:xf numFmtId="0" fontId="7" fillId="5" borderId="20" xfId="0" applyNumberFormat="1" applyFont="1" applyFill="1" applyBorder="1"/>
    <x:xf numFmtId="0" fontId="7" fillId="5" borderId="21" xfId="0" applyNumberFormat="1" applyFont="1" applyFill="1" applyBorder="1"/>
    <x:xf numFmtId="0" fontId="7" fillId="5" borderId="22" xfId="0" applyNumberFormat="1" applyFont="1" applyFill="1" applyBorder="1"/>
    <x:xf numFmtId="0" fontId="7" fillId="5" borderId="23" xfId="0" applyNumberFormat="1" applyFont="1" applyFill="1" applyBorder="1"/>
    <x:xf numFmtId="0" fontId="7" fillId="5" borderId="24" xfId="0" applyNumberFormat="1" applyFont="1" applyFill="1" applyBorder="1"/>
    <x:xf numFmtId="201" fontId="7" fillId="5" borderId="19" xfId="0" applyNumberFormat="1" applyFont="1" applyFill="1" applyBorder="1"/>
    <x:xf numFmtId="201" fontId="7" fillId="5" borderId="20" xfId="0" applyNumberFormat="1" applyFont="1" applyFill="1" applyBorder="1"/>
    <x:xf numFmtId="201" fontId="7" fillId="5" borderId="21" xfId="0" applyNumberFormat="1" applyFont="1" applyFill="1" applyBorder="1"/>
    <x:xf numFmtId="201" fontId="7" fillId="5" borderId="22" xfId="0" applyNumberFormat="1" applyFont="1" applyFill="1" applyBorder="1"/>
    <x:xf numFmtId="201" fontId="7" fillId="5" borderId="23" xfId="0" applyNumberFormat="1" applyFont="1" applyFill="1" applyBorder="1"/>
    <x:xf numFmtId="201" fontId="7" fillId="5" borderId="24" xfId="0" applyNumberFormat="1" applyFont="1" applyFill="1" applyBorder="1"/>
    <x:xf numFmtId="201" fontId="7" fillId="5" borderId="19" xfId="0" applyNumberFormat="1" applyFont="1" applyFill="1" applyBorder="1" applyAlignment="1">
      <x:alignment horizontal="center"/>
    </x:xf>
    <x:xf numFmtId="201" fontId="7" fillId="5" borderId="20" xfId="0" applyNumberFormat="1" applyFont="1" applyFill="1" applyBorder="1" applyAlignment="1">
      <x:alignment horizontal="center"/>
    </x:xf>
    <x:xf numFmtId="201" fontId="7" fillId="5" borderId="21" xfId="0" applyNumberFormat="1" applyFont="1" applyFill="1" applyBorder="1" applyAlignment="1">
      <x:alignment horizontal="center"/>
    </x:xf>
    <x:xf numFmtId="201" fontId="7" fillId="5" borderId="22" xfId="0" applyNumberFormat="1" applyFont="1" applyFill="1" applyBorder="1" applyAlignment="1">
      <x:alignment horizontal="center"/>
    </x:xf>
    <x:xf numFmtId="201" fontId="7" fillId="5" borderId="23" xfId="0" applyNumberFormat="1" applyFont="1" applyFill="1" applyBorder="1" applyAlignment="1">
      <x:alignment horizontal="center"/>
    </x:xf>
    <x:xf numFmtId="201" fontId="7" fillId="5" borderId="24" xfId="0" applyNumberFormat="1" applyFont="1" applyFill="1" applyBorder="1" applyAlignment="1">
      <x:alignment horizontal="center"/>
    </x:xf>
    <x:xf numFmtId="201" fontId="7" fillId="5" borderId="19" xfId="0" applyNumberFormat="1" applyFont="1" applyFill="1" applyBorder="1" applyAlignment="1">
      <x:alignment horizontal="center" vertical="center"/>
    </x:xf>
    <x:xf numFmtId="201" fontId="7" fillId="5" borderId="20" xfId="0" applyNumberFormat="1" applyFont="1" applyFill="1" applyBorder="1" applyAlignment="1">
      <x:alignment horizontal="center" vertical="center"/>
    </x:xf>
    <x:xf numFmtId="201" fontId="7" fillId="5" borderId="21" xfId="0" applyNumberFormat="1" applyFont="1" applyFill="1" applyBorder="1" applyAlignment="1">
      <x:alignment horizontal="center" vertical="center"/>
    </x:xf>
    <x:xf numFmtId="201" fontId="7" fillId="5" borderId="22" xfId="0" applyNumberFormat="1" applyFont="1" applyFill="1" applyBorder="1" applyAlignment="1">
      <x:alignment horizontal="center" vertical="center"/>
    </x:xf>
    <x:xf numFmtId="201" fontId="7" fillId="5" borderId="23" xfId="0" applyNumberFormat="1" applyFont="1" applyFill="1" applyBorder="1" applyAlignment="1">
      <x:alignment horizontal="center" vertical="center"/>
    </x:xf>
    <x:xf numFmtId="201" fontId="7" fillId="5" borderId="24" xfId="0" applyNumberFormat="1" applyFont="1" applyFill="1" applyBorder="1" applyAlignment="1">
      <x:alignment horizontal="center" vertical="center"/>
    </x:xf>
    <x:xf numFmtId="0" fontId="0" fillId="9" borderId="0" xfId="0" applyNumberFormat="1" applyFont="1" applyFill="1" applyBorder="1"/>
    <x:xf numFmtId="0" fontId="8" fillId="9" borderId="0" xfId="0" applyNumberFormat="1" applyFont="1" applyFill="1" applyBorder="1"/>
    <x:xf numFmtId="0" fontId="8" fillId="9" borderId="25" xfId="0" applyNumberFormat="1" applyFont="1" applyFill="1" applyBorder="1"/>
    <x:xf numFmtId="0" fontId="8" fillId="9" borderId="26" xfId="0" applyNumberFormat="1" applyFont="1" applyFill="1" applyBorder="1"/>
    <x:xf numFmtId="0" fontId="8" fillId="9" borderId="27" xfId="0" applyNumberFormat="1" applyFont="1" applyFill="1" applyBorder="1"/>
    <x:xf numFmtId="0" fontId="8" fillId="9" borderId="28" xfId="0" applyNumberFormat="1" applyFont="1" applyFill="1" applyBorder="1"/>
    <x:xf numFmtId="0" fontId="8" fillId="9" borderId="29" xfId="0" applyNumberFormat="1" applyFont="1" applyFill="1" applyBorder="1"/>
    <x:xf numFmtId="0" fontId="8" fillId="9" borderId="30" xfId="0" applyNumberFormat="1" applyFont="1" applyFill="1" applyBorder="1"/>
    <x:xf numFmtId="0" fontId="8" fillId="9" borderId="31" xfId="0" applyNumberFormat="1" applyFont="1" applyFill="1" applyBorder="1"/>
    <x:xf numFmtId="0" fontId="8" fillId="9" borderId="32" xfId="0" applyNumberFormat="1" applyFont="1" applyFill="1" applyBorder="1"/>
    <x:xf numFmtId="0" fontId="8" fillId="9" borderId="25" xfId="0" applyNumberFormat="1" applyFont="1" applyFill="1" applyBorder="1" applyAlignment="1">
      <x:alignment wrapText="1"/>
    </x:xf>
    <x:xf numFmtId="0" fontId="8" fillId="9" borderId="26" xfId="0" applyNumberFormat="1" applyFont="1" applyFill="1" applyBorder="1" applyAlignment="1">
      <x:alignment wrapText="1"/>
    </x:xf>
    <x:xf numFmtId="0" fontId="8" fillId="9" borderId="27" xfId="0" applyNumberFormat="1" applyFont="1" applyFill="1" applyBorder="1" applyAlignment="1">
      <x:alignment wrapText="1"/>
    </x:xf>
    <x:xf numFmtId="0" fontId="8" fillId="9" borderId="28" xfId="0" applyNumberFormat="1" applyFont="1" applyFill="1" applyBorder="1" applyAlignment="1">
      <x:alignment wrapText="1"/>
    </x:xf>
    <x:xf numFmtId="0" fontId="8" fillId="9" borderId="0" xfId="0" applyNumberFormat="1" applyFont="1" applyFill="1" applyBorder="1" applyAlignment="1">
      <x:alignment wrapText="1"/>
    </x:xf>
    <x:xf numFmtId="0" fontId="8" fillId="9" borderId="29" xfId="0" applyNumberFormat="1" applyFont="1" applyFill="1" applyBorder="1" applyAlignment="1">
      <x:alignment wrapText="1"/>
    </x:xf>
    <x:xf numFmtId="0" fontId="8" fillId="9" borderId="30" xfId="0" applyNumberFormat="1" applyFont="1" applyFill="1" applyBorder="1" applyAlignment="1">
      <x:alignment wrapText="1"/>
    </x:xf>
    <x:xf numFmtId="0" fontId="8" fillId="9" borderId="31" xfId="0" applyNumberFormat="1" applyFont="1" applyFill="1" applyBorder="1" applyAlignment="1">
      <x:alignment wrapText="1"/>
    </x:xf>
    <x:xf numFmtId="0" fontId="8" fillId="9" borderId="32" xfId="0" applyNumberFormat="1" applyFont="1" applyFill="1" applyBorder="1" applyAlignment="1">
      <x:alignment wrapText="1"/>
    </x:xf>
    <x:xf numFmtId="0" fontId="8" fillId="9" borderId="25" xfId="0" applyNumberFormat="1" applyFont="1" applyFill="1" applyBorder="1" applyAlignment="1">
      <x:alignment vertical="center" wrapText="1"/>
    </x:xf>
    <x:xf numFmtId="0" fontId="8" fillId="9" borderId="26" xfId="0" applyNumberFormat="1" applyFont="1" applyFill="1" applyBorder="1" applyAlignment="1">
      <x:alignment vertical="center" wrapText="1"/>
    </x:xf>
    <x:xf numFmtId="0" fontId="8" fillId="9" borderId="27" xfId="0" applyNumberFormat="1" applyFont="1" applyFill="1" applyBorder="1" applyAlignment="1">
      <x:alignment vertical="center" wrapText="1"/>
    </x:xf>
    <x:xf numFmtId="0" fontId="8" fillId="9" borderId="28" xfId="0" applyNumberFormat="1" applyFont="1" applyFill="1" applyBorder="1" applyAlignment="1">
      <x:alignment vertical="center" wrapText="1"/>
    </x:xf>
    <x:xf numFmtId="0" fontId="8" fillId="9" borderId="0" xfId="0" applyNumberFormat="1" applyFont="1" applyFill="1" applyBorder="1" applyAlignment="1">
      <x:alignment vertical="center" wrapText="1"/>
    </x:xf>
    <x:xf numFmtId="0" fontId="8" fillId="9" borderId="29" xfId="0" applyNumberFormat="1" applyFont="1" applyFill="1" applyBorder="1" applyAlignment="1">
      <x:alignment vertical="center" wrapText="1"/>
    </x:xf>
    <x:xf numFmtId="0" fontId="8" fillId="9" borderId="30" xfId="0" applyNumberFormat="1" applyFont="1" applyFill="1" applyBorder="1" applyAlignment="1">
      <x:alignment vertical="center" wrapText="1"/>
    </x:xf>
    <x:xf numFmtId="0" fontId="8" fillId="9" borderId="31" xfId="0" applyNumberFormat="1" applyFont="1" applyFill="1" applyBorder="1" applyAlignment="1">
      <x:alignment vertical="center" wrapText="1"/>
    </x:xf>
    <x:xf numFmtId="0" fontId="8" fillId="9" borderId="32" xfId="0" applyNumberFormat="1" applyFont="1" applyFill="1" applyBorder="1" applyAlignment="1">
      <x:alignment vertical="center" wrapText="1"/>
    </x:xf>
    <x:xf numFmtId="0" fontId="9" fillId="4" borderId="0" xfId="0" applyNumberFormat="1" applyFont="1" applyFill="1" applyBorder="1"/>
    <x:xf numFmtId="0" fontId="9" fillId="4" borderId="0" xfId="0" applyNumberFormat="1" applyFont="1" applyFill="1" applyBorder="1" applyAlignment="1">
      <x:alignment horizontal="left"/>
    </x:xf>
    <x:xf numFmtId="0" fontId="9" fillId="4" borderId="0" xfId="0" applyNumberFormat="1" applyFont="1" applyFill="1" applyBorder="1" applyAlignment="1">
      <x:alignment horizontal="left" vertical="center"/>
    </x:xf>
    <x:xf numFmtId="0" fontId="10" fillId="4" borderId="0" xfId="0" applyNumberFormat="1" applyFont="1" applyFill="1" applyBorder="1"/>
    <x:xf numFmtId="0" fontId="10" fillId="4" borderId="33" xfId="0" applyNumberFormat="1" applyFont="1" applyFill="1" applyBorder="1"/>
    <x:xf numFmtId="0" fontId="10" fillId="4" borderId="34" xfId="0" applyNumberFormat="1" applyFont="1" applyFill="1" applyBorder="1"/>
    <x:xf numFmtId="0" fontId="10" fillId="4" borderId="35" xfId="0" applyNumberFormat="1" applyFont="1" applyFill="1" applyBorder="1"/>
    <x:xf numFmtId="0" fontId="10" fillId="4" borderId="33" xfId="0" applyNumberFormat="1" applyFont="1" applyFill="1" applyBorder="1" applyAlignment="1">
      <x:alignment wrapText="1"/>
    </x:xf>
    <x:xf numFmtId="0" fontId="10" fillId="4" borderId="34" xfId="0" applyNumberFormat="1" applyFont="1" applyFill="1" applyBorder="1" applyAlignment="1">
      <x:alignment wrapText="1"/>
    </x:xf>
    <x:xf numFmtId="0" fontId="10" fillId="4" borderId="35" xfId="0" applyNumberFormat="1" applyFont="1" applyFill="1" applyBorder="1" applyAlignment="1">
      <x:alignment wrapText="1"/>
    </x:xf>
    <x:xf numFmtId="0" fontId="10" fillId="4" borderId="33" xfId="0" applyNumberFormat="1" applyFont="1" applyFill="1" applyBorder="1" applyAlignment="1">
      <x:alignment vertical="center" wrapText="1"/>
    </x:xf>
    <x:xf numFmtId="0" fontId="10" fillId="4" borderId="34" xfId="0" applyNumberFormat="1" applyFont="1" applyFill="1" applyBorder="1" applyAlignment="1">
      <x:alignment vertical="center" wrapText="1"/>
    </x:xf>
    <x:xf numFmtId="0" fontId="10" fillId="4" borderId="35" xfId="0" applyNumberFormat="1" applyFont="1" applyFill="1" applyBorder="1" applyAlignment="1">
      <x:alignment vertical="center" wrapText="1"/>
    </x:xf>
    <x:xf numFmtId="0" fontId="11" fillId="0" borderId="0" xfId="0" applyNumberFormat="1" applyFont="1" applyFill="1" applyBorder="1"/>
    <x:xf numFmtId="0" fontId="11" fillId="0" borderId="36" xfId="0" applyNumberFormat="1" applyFont="1" applyFill="1" applyBorder="1"/>
    <x:xf numFmtId="0" fontId="11" fillId="0" borderId="37" xfId="0" applyNumberFormat="1" applyFont="1" applyFill="1" applyBorder="1"/>
    <x:xf numFmtId="0" fontId="11" fillId="0" borderId="38" xfId="0" applyNumberFormat="1" applyFont="1" applyFill="1" applyBorder="1"/>
    <x:xf numFmtId="0" fontId="11" fillId="0" borderId="36" xfId="0" applyNumberFormat="1" applyFont="1" applyFill="1" applyBorder="1" applyAlignment="1">
      <x:alignment wrapText="1"/>
    </x:xf>
    <x:xf numFmtId="0" fontId="11" fillId="0" borderId="37" xfId="0" applyNumberFormat="1" applyFont="1" applyFill="1" applyBorder="1" applyAlignment="1">
      <x:alignment wrapText="1"/>
    </x:xf>
    <x:xf numFmtId="0" fontId="11" fillId="0" borderId="38" xfId="0" applyNumberFormat="1" applyFont="1" applyFill="1" applyBorder="1" applyAlignment="1">
      <x:alignment wrapText="1"/>
    </x:xf>
    <x:xf numFmtId="0" fontId="11" fillId="0" borderId="36" xfId="0" applyNumberFormat="1" applyFont="1" applyFill="1" applyBorder="1" applyAlignment="1">
      <x:alignment vertical="top" wrapText="1"/>
    </x:xf>
    <x:xf numFmtId="0" fontId="11" fillId="0" borderId="37" xfId="0" applyNumberFormat="1" applyFont="1" applyFill="1" applyBorder="1" applyAlignment="1">
      <x:alignment vertical="top" wrapText="1"/>
    </x:xf>
    <x:xf numFmtId="0" fontId="11" fillId="0" borderId="38" xfId="0" applyNumberFormat="1" applyFont="1" applyFill="1" applyBorder="1" applyAlignment="1">
      <x:alignment vertical="top" wrapText="1"/>
    </x:xf>
    <x:xf numFmtId="200" fontId="11" fillId="0" borderId="36" xfId="0" applyNumberFormat="1" applyFont="1" applyFill="1" applyBorder="1" applyAlignment="1">
      <x:alignment vertical="top" wrapText="1"/>
    </x:xf>
    <x:xf numFmtId="200" fontId="11" fillId="0" borderId="37" xfId="0" applyNumberFormat="1" applyFont="1" applyFill="1" applyBorder="1" applyAlignment="1">
      <x:alignment vertical="top" wrapText="1"/>
    </x:xf>
    <x:xf numFmtId="200" fontId="11" fillId="0" borderId="38" xfId="0" applyNumberFormat="1" applyFont="1" applyFill="1" applyBorder="1" applyAlignment="1">
      <x:alignment vertical="top" wrapText="1"/>
    </x:xf>
    <x:xf numFmtId="201" fontId="11" fillId="0" borderId="36" xfId="0" applyNumberFormat="1" applyFont="1" applyFill="1" applyBorder="1" applyAlignment="1">
      <x:alignment vertical="top" wrapText="1"/>
    </x:xf>
    <x:xf numFmtId="201" fontId="11" fillId="0" borderId="37" xfId="0" applyNumberFormat="1" applyFont="1" applyFill="1" applyBorder="1" applyAlignment="1">
      <x:alignment vertical="top" wrapText="1"/>
    </x:xf>
    <x:xf numFmtId="201" fontId="11" fillId="0" borderId="38" xfId="0" applyNumberFormat="1" applyFont="1" applyFill="1" applyBorder="1" applyAlignment="1">
      <x:alignment vertical="top" wrapText="1"/>
    </x:xf>
    <x:xf numFmtId="202" fontId="11" fillId="0" borderId="36" xfId="0" applyNumberFormat="1" applyFont="1" applyFill="1" applyBorder="1" applyAlignment="1">
      <x:alignment vertical="top" wrapText="1"/>
    </x:xf>
    <x:xf numFmtId="202" fontId="11" fillId="0" borderId="37" xfId="0" applyNumberFormat="1" applyFont="1" applyFill="1" applyBorder="1" applyAlignment="1">
      <x:alignment vertical="top" wrapText="1"/>
    </x:xf>
    <x:xf numFmtId="202" fontId="11" fillId="0" borderId="38" xfId="0" applyNumberFormat="1" applyFont="1" applyFill="1" applyBorder="1" applyAlignment="1">
      <x:alignment vertical="top" wrapText="1"/>
    </x:xf>
    <x:xf numFmtId="0" fontId="9" fillId="6" borderId="0" xfId="0" applyNumberFormat="1" applyFont="1" applyFill="1" applyBorder="1"/>
    <x:xf numFmtId="0" fontId="9" fillId="6" borderId="0" xfId="0" applyNumberFormat="1" applyFont="1" applyFill="1" applyBorder="1" applyAlignment="1">
      <x:alignment horizontal="left"/>
    </x:xf>
    <x:xf numFmtId="0" fontId="9" fillId="6" borderId="0" xfId="0" applyNumberFormat="1" applyFont="1" applyFill="1" applyBorder="1" applyAlignment="1">
      <x:alignment horizontal="left" vertical="center"/>
    </x:xf>
    <x:xf numFmtId="0" fontId="0" fillId="10" borderId="0" xfId="0" applyNumberFormat="1" applyFont="1" applyFill="1" applyBorder="1"/>
    <x:xf numFmtId="0" fontId="12" fillId="10" borderId="0" xfId="0" applyNumberFormat="1" applyFont="1" applyFill="1" applyBorder="1"/>
    <x:xf numFmtId="0" fontId="12" fillId="10" borderId="0" xfId="0" applyNumberFormat="1" applyFont="1" applyFill="1" applyBorder="1" applyAlignment="1">
      <x:alignment wrapText="1"/>
    </x:xf>
    <x:xf numFmtId="0" fontId="12" fillId="10" borderId="0" xfId="0" applyNumberFormat="1" applyFont="1" applyFill="1" applyBorder="1" applyAlignment="1">
      <x:alignment vertical="top" wrapText="1"/>
    </x:xf>
    <x:xf numFmtId="203" fontId="11" fillId="0" borderId="36" xfId="0" applyNumberFormat="1" applyFont="1" applyFill="1" applyBorder="1" applyAlignment="1">
      <x:alignment vertical="top" wrapText="1"/>
    </x:xf>
    <x:xf numFmtId="203" fontId="11" fillId="0" borderId="37" xfId="0" applyNumberFormat="1" applyFont="1" applyFill="1" applyBorder="1" applyAlignment="1">
      <x:alignment vertical="top" wrapText="1"/>
    </x:xf>
    <x:xf numFmtId="203" fontId="11" fillId="0" borderId="38" xfId="0" applyNumberFormat="1" applyFont="1" applyFill="1" applyBorder="1" applyAlignment="1">
      <x:alignment vertical="top" wrapText="1"/>
    </x:xf>
    <x:xf numFmtId="0" fontId="9" fillId="2" borderId="0" xfId="0" applyNumberFormat="1" applyFont="1" applyFill="1" applyBorder="1"/>
    <x:xf numFmtId="0" fontId="9" fillId="2" borderId="0" xfId="0" applyNumberFormat="1" applyFont="1" applyFill="1" applyBorder="1" applyAlignment="1">
      <x:alignment horizontal="left"/>
    </x:xf>
    <x:xf numFmtId="0" fontId="9" fillId="2" borderId="0" xfId="0" applyNumberFormat="1" applyFont="1" applyFill="1" applyBorder="1" applyAlignment="1">
      <x:alignment horizontal="left" vertical="center"/>
    </x:xf>
    <x:xf numFmtId="0" fontId="9" fillId="7" borderId="0" xfId="0" applyNumberFormat="1" applyFont="1" applyFill="1" applyBorder="1"/>
    <x:xf numFmtId="0" fontId="9" fillId="7" borderId="0" xfId="0" applyNumberFormat="1" applyFont="1" applyFill="1" applyBorder="1" applyAlignment="1">
      <x:alignment horizontal="left"/>
    </x:xf>
    <x:xf numFmtId="0" fontId="9" fillId="7" borderId="0" xfId="0" applyNumberFormat="1" applyFont="1" applyFill="1" applyBorder="1" applyAlignment="1">
      <x:alignment horizontal="left" vertical="center"/>
    </x:xf>
    <x:xf numFmtId="204" fontId="11" fillId="0" borderId="36" xfId="0" applyNumberFormat="1" applyFont="1" applyFill="1" applyBorder="1" applyAlignment="1">
      <x:alignment vertical="top" wrapText="1"/>
    </x:xf>
    <x:xf numFmtId="204" fontId="11" fillId="0" borderId="37" xfId="0" applyNumberFormat="1" applyFont="1" applyFill="1" applyBorder="1" applyAlignment="1">
      <x:alignment vertical="top" wrapText="1"/>
    </x:xf>
    <x:xf numFmtId="204" fontId="11" fillId="0" borderId="38" xfId="0" applyNumberFormat="1" applyFont="1" applyFill="1" applyBorder="1" applyAlignment="1">
      <x:alignment vertical="top" wrapText="1"/>
    </x:xf>
    <x:xf numFmtId="0" fontId="9" fillId="8" borderId="0" xfId="0" applyNumberFormat="1" applyFont="1" applyFill="1" applyBorder="1"/>
    <x:xf numFmtId="0" fontId="9" fillId="8" borderId="0" xfId="0" applyNumberFormat="1" applyFont="1" applyFill="1" applyBorder="1" applyAlignment="1">
      <x:alignment horizontal="left"/>
    </x:xf>
    <x:xf numFmtId="0" fontId="9" fillId="8" borderId="0" xfId="0" applyNumberFormat="1" applyFont="1" applyFill="1" applyBorder="1" applyAlignment="1">
      <x:alignment horizontal="left" vertical="center"/>
    </x:xf>
    <x:xf numFmtId="205" fontId="11" fillId="0" borderId="38" xfId="0" applyNumberFormat="1" applyFont="1" applyFill="1" applyBorder="1" applyAlignment="1">
      <x:alignment vertical="top" wrapText="1"/>
    </x:xf>
    <x:xf numFmtId="206" fontId="11" fillId="0" borderId="36" xfId="0" applyNumberFormat="1" applyFont="1" applyFill="1" applyBorder="1" applyAlignment="1">
      <x:alignment vertical="top" wrapText="1"/>
    </x:xf>
    <x:xf numFmtId="206" fontId="11" fillId="0" borderId="37" xfId="0" applyNumberFormat="1" applyFont="1" applyFill="1" applyBorder="1" applyAlignment="1">
      <x:alignment vertical="top" wrapText="1"/>
    </x:xf>
    <x:xf numFmtId="206" fontId="11" fillId="0" borderId="38" xfId="0" applyNumberFormat="1" applyFont="1" applyFill="1" applyBorder="1" applyAlignment="1">
      <x:alignment vertical="top" wrapText="1"/>
    </x:xf>
    <x:xf numFmtId="207" fontId="11" fillId="0" borderId="36" xfId="0" applyNumberFormat="1" applyFont="1" applyFill="1" applyBorder="1" applyAlignment="1">
      <x:alignment vertical="top" wrapText="1"/>
    </x:xf>
    <x:xf numFmtId="207" fontId="11" fillId="0" borderId="37" xfId="0" applyNumberFormat="1" applyFont="1" applyFill="1" applyBorder="1" applyAlignment="1">
      <x:alignment vertical="top" wrapText="1"/>
    </x:xf>
    <x:xf numFmtId="207" fontId="11" fillId="0" borderId="38" xfId="0" applyNumberFormat="1" applyFont="1" applyFill="1" applyBorder="1" applyAlignment="1">
      <x:alignment vertical="top" wrapText="1"/>
    </x:xf>
    <x:xf numFmtId="0" fontId="13" fillId="2" borderId="0" xfId="0" applyNumberFormat="1" applyFont="1" applyFill="1" applyBorder="1" applyAlignment="1">
      <x:alignment horizontal="left" vertical="center"/>
    </x:xf>
    <x:xf numFmtId="0" fontId="14" fillId="3" borderId="0" xfId="0" applyNumberFormat="1" applyFont="1" applyFill="1" applyBorder="1" applyAlignment="1">
      <x:alignment vertical="center" wrapText="1"/>
    </x:xf>
    <x:xf numFmtId="0" fontId="15" fillId="0" borderId="0" xfId="0" applyNumberFormat="1" applyFont="1" applyFill="1" applyBorder="1"/>
    <x:xf numFmtId="0" fontId="16" fillId="4" borderId="0" xfId="0" applyNumberFormat="1" applyFont="1" applyFill="1" applyBorder="1" applyAlignment="1">
      <x:alignment horizontal="center" vertical="center" wrapText="1"/>
    </x:xf>
    <x:xf numFmtId="0" fontId="16" fillId="6" borderId="0" xfId="0" applyNumberFormat="1" applyFont="1" applyFill="1" applyBorder="1" applyAlignment="1">
      <x:alignment horizontal="center" vertical="center" wrapText="1"/>
    </x:xf>
    <x:xf numFmtId="0" fontId="16" fillId="7" borderId="0" xfId="0" applyNumberFormat="1" applyFont="1" applyFill="1" applyBorder="1" applyAlignment="1">
      <x:alignment horizontal="center" vertical="center" wrapText="1"/>
    </x:xf>
    <x:xf numFmtId="0" fontId="16" fillId="8" borderId="0" xfId="0" applyNumberFormat="1" applyFont="1" applyFill="1" applyBorder="1" applyAlignment="1">
      <x:alignment horizontal="center" vertical="center" wrapText="1"/>
    </x:xf>
    <x:xf numFmtId="200" fontId="17" fillId="5" borderId="1" xfId="0" applyNumberFormat="1" applyFont="1" applyFill="1" applyBorder="1" applyAlignment="1">
      <x:alignment horizontal="center" vertical="center"/>
    </x:xf>
    <x:xf numFmtId="200" fontId="17" fillId="5" borderId="2" xfId="0" applyNumberFormat="1" applyFont="1" applyFill="1" applyBorder="1" applyAlignment="1">
      <x:alignment horizontal="center" vertical="center"/>
    </x:xf>
    <x:xf numFmtId="200" fontId="17" fillId="5" borderId="3" xfId="0" applyNumberFormat="1" applyFont="1" applyFill="1" applyBorder="1" applyAlignment="1">
      <x:alignment horizontal="center" vertical="center"/>
    </x:xf>
    <x:xf numFmtId="201" fontId="18" fillId="5" borderId="7" xfId="0" applyNumberFormat="1" applyFont="1" applyFill="1" applyBorder="1" applyAlignment="1">
      <x:alignment horizontal="center" vertical="center"/>
    </x:xf>
    <x:xf numFmtId="201" fontId="18" fillId="5" borderId="8" xfId="0" applyNumberFormat="1" applyFont="1" applyFill="1" applyBorder="1" applyAlignment="1">
      <x:alignment horizontal="center" vertical="center"/>
    </x:xf>
    <x:xf numFmtId="201" fontId="18" fillId="5" borderId="9" xfId="0" applyNumberFormat="1" applyFont="1" applyFill="1" applyBorder="1" applyAlignment="1">
      <x:alignment horizontal="center" vertical="center"/>
    </x:xf>
    <x:xf numFmtId="200" fontId="19" fillId="5" borderId="13" xfId="0" applyNumberFormat="1" applyFont="1" applyFill="1" applyBorder="1" applyAlignment="1">
      <x:alignment horizontal="center" vertical="center"/>
    </x:xf>
    <x:xf numFmtId="200" fontId="19" fillId="5" borderId="14" xfId="0" applyNumberFormat="1" applyFont="1" applyFill="1" applyBorder="1" applyAlignment="1">
      <x:alignment horizontal="center" vertical="center"/>
    </x:xf>
    <x:xf numFmtId="200" fontId="19" fillId="5" borderId="15" xfId="0" applyNumberFormat="1" applyFont="1" applyFill="1" applyBorder="1" applyAlignment="1">
      <x:alignment horizontal="center" vertical="center"/>
    </x:xf>
    <x:xf numFmtId="201" fontId="20" fillId="5" borderId="19" xfId="0" applyNumberFormat="1" applyFont="1" applyFill="1" applyBorder="1" applyAlignment="1">
      <x:alignment horizontal="center" vertical="center"/>
    </x:xf>
    <x:xf numFmtId="201" fontId="20" fillId="5" borderId="20" xfId="0" applyNumberFormat="1" applyFont="1" applyFill="1" applyBorder="1" applyAlignment="1">
      <x:alignment horizontal="center" vertical="center"/>
    </x:xf>
    <x:xf numFmtId="201" fontId="20" fillId="5" borderId="21" xfId="0" applyNumberFormat="1" applyFont="1" applyFill="1" applyBorder="1" applyAlignment="1">
      <x:alignment horizontal="center" vertical="center"/>
    </x:xf>
    <x:xf numFmtId="200" fontId="17" fillId="5" borderId="4" xfId="0" applyNumberFormat="1" applyFont="1" applyFill="1" applyBorder="1" applyAlignment="1">
      <x:alignment horizontal="center" vertical="center"/>
    </x:xf>
    <x:xf numFmtId="200" fontId="17" fillId="5" borderId="5" xfId="0" applyNumberFormat="1" applyFont="1" applyFill="1" applyBorder="1" applyAlignment="1">
      <x:alignment horizontal="center" vertical="center"/>
    </x:xf>
    <x:xf numFmtId="200" fontId="17" fillId="5" borderId="6" xfId="0" applyNumberFormat="1" applyFont="1" applyFill="1" applyBorder="1" applyAlignment="1">
      <x:alignment horizontal="center" vertical="center"/>
    </x:xf>
    <x:xf numFmtId="201" fontId="18" fillId="5" borderId="10" xfId="0" applyNumberFormat="1" applyFont="1" applyFill="1" applyBorder="1" applyAlignment="1">
      <x:alignment horizontal="center" vertical="center"/>
    </x:xf>
    <x:xf numFmtId="201" fontId="18" fillId="5" borderId="11" xfId="0" applyNumberFormat="1" applyFont="1" applyFill="1" applyBorder="1" applyAlignment="1">
      <x:alignment horizontal="center" vertical="center"/>
    </x:xf>
    <x:xf numFmtId="201" fontId="18" fillId="5" borderId="12" xfId="0" applyNumberFormat="1" applyFont="1" applyFill="1" applyBorder="1" applyAlignment="1">
      <x:alignment horizontal="center" vertical="center"/>
    </x:xf>
    <x:xf numFmtId="200" fontId="19" fillId="5" borderId="16" xfId="0" applyNumberFormat="1" applyFont="1" applyFill="1" applyBorder="1" applyAlignment="1">
      <x:alignment horizontal="center" vertical="center"/>
    </x:xf>
    <x:xf numFmtId="200" fontId="19" fillId="5" borderId="17" xfId="0" applyNumberFormat="1" applyFont="1" applyFill="1" applyBorder="1" applyAlignment="1">
      <x:alignment horizontal="center" vertical="center"/>
    </x:xf>
    <x:xf numFmtId="200" fontId="19" fillId="5" borderId="18" xfId="0" applyNumberFormat="1" applyFont="1" applyFill="1" applyBorder="1" applyAlignment="1">
      <x:alignment horizontal="center" vertical="center"/>
    </x:xf>
    <x:xf numFmtId="201" fontId="20" fillId="5" borderId="22" xfId="0" applyNumberFormat="1" applyFont="1" applyFill="1" applyBorder="1" applyAlignment="1">
      <x:alignment horizontal="center" vertical="center"/>
    </x:xf>
    <x:xf numFmtId="201" fontId="20" fillId="5" borderId="23" xfId="0" applyNumberFormat="1" applyFont="1" applyFill="1" applyBorder="1" applyAlignment="1">
      <x:alignment horizontal="center" vertical="center"/>
    </x:xf>
    <x:xf numFmtId="201" fontId="20" fillId="5" borderId="24" xfId="0" applyNumberFormat="1" applyFont="1" applyFill="1" applyBorder="1" applyAlignment="1">
      <x:alignment horizontal="center" vertical="center"/>
    </x:xf>
    <x:xf numFmtId="0" fontId="21" fillId="9" borderId="25" xfId="0" applyNumberFormat="1" applyFont="1" applyFill="1" applyBorder="1" applyAlignment="1">
      <x:alignment vertical="center" wrapText="1"/>
    </x:xf>
    <x:xf numFmtId="0" fontId="21" fillId="9" borderId="26" xfId="0" applyNumberFormat="1" applyFont="1" applyFill="1" applyBorder="1" applyAlignment="1">
      <x:alignment vertical="center" wrapText="1"/>
    </x:xf>
    <x:xf numFmtId="0" fontId="21" fillId="9" borderId="27" xfId="0" applyNumberFormat="1" applyFont="1" applyFill="1" applyBorder="1" applyAlignment="1">
      <x:alignment vertical="center" wrapText="1"/>
    </x:xf>
    <x:xf numFmtId="0" fontId="21" fillId="9" borderId="28" xfId="0" applyNumberFormat="1" applyFont="1" applyFill="1" applyBorder="1" applyAlignment="1">
      <x:alignment vertical="center" wrapText="1"/>
    </x:xf>
    <x:xf numFmtId="0" fontId="21" fillId="9" borderId="0" xfId="0" applyNumberFormat="1" applyFont="1" applyFill="1" applyBorder="1" applyAlignment="1">
      <x:alignment vertical="center" wrapText="1"/>
    </x:xf>
    <x:xf numFmtId="0" fontId="21" fillId="9" borderId="29" xfId="0" applyNumberFormat="1" applyFont="1" applyFill="1" applyBorder="1" applyAlignment="1">
      <x:alignment vertical="center" wrapText="1"/>
    </x:xf>
    <x:xf numFmtId="0" fontId="21" fillId="9" borderId="30" xfId="0" applyNumberFormat="1" applyFont="1" applyFill="1" applyBorder="1" applyAlignment="1">
      <x:alignment vertical="center" wrapText="1"/>
    </x:xf>
    <x:xf numFmtId="0" fontId="21" fillId="9" borderId="31" xfId="0" applyNumberFormat="1" applyFont="1" applyFill="1" applyBorder="1" applyAlignment="1">
      <x:alignment vertical="center" wrapText="1"/>
    </x:xf>
    <x:xf numFmtId="0" fontId="21" fillId="9" borderId="32" xfId="0" applyNumberFormat="1" applyFont="1" applyFill="1" applyBorder="1" applyAlignment="1">
      <x:alignment vertical="center" wrapText="1"/>
    </x:xf>
    <x:xf numFmtId="0" fontId="22" fillId="4" borderId="0" xfId="0" applyNumberFormat="1" applyFont="1" applyFill="1" applyBorder="1" applyAlignment="1">
      <x:alignment horizontal="left" vertical="center"/>
    </x:xf>
    <x:xf numFmtId="0" fontId="22" fillId="6" borderId="0" xfId="0" applyNumberFormat="1" applyFont="1" applyFill="1" applyBorder="1" applyAlignment="1">
      <x:alignment horizontal="left" vertical="center"/>
    </x:xf>
    <x:xf numFmtId="0" fontId="23" fillId="4" borderId="33" xfId="0" applyNumberFormat="1" applyFont="1" applyFill="1" applyBorder="1" applyAlignment="1">
      <x:alignment vertical="center" wrapText="1"/>
    </x:xf>
    <x:xf numFmtId="0" fontId="23" fillId="4" borderId="34" xfId="0" applyNumberFormat="1" applyFont="1" applyFill="1" applyBorder="1" applyAlignment="1">
      <x:alignment vertical="center" wrapText="1"/>
    </x:xf>
    <x:xf numFmtId="0" fontId="23" fillId="4" borderId="35" xfId="0" applyNumberFormat="1" applyFont="1" applyFill="1" applyBorder="1" applyAlignment="1">
      <x:alignment vertical="center" wrapText="1"/>
    </x:xf>
    <x:xf numFmtId="202" fontId="24" fillId="0" borderId="36" xfId="0" applyNumberFormat="1" applyFont="1" applyFill="1" applyBorder="1" applyAlignment="1">
      <x:alignment vertical="top" wrapText="1"/>
    </x:xf>
    <x:xf numFmtId="200" fontId="24" fillId="0" borderId="36" xfId="0" applyNumberFormat="1" applyFont="1" applyFill="1" applyBorder="1" applyAlignment="1">
      <x:alignment vertical="top" wrapText="1"/>
    </x:xf>
    <x:xf numFmtId="201" fontId="24" fillId="0" borderId="36" xfId="0" applyNumberFormat="1" applyFont="1" applyFill="1" applyBorder="1" applyAlignment="1">
      <x:alignment vertical="top" wrapText="1"/>
    </x:xf>
    <x:xf numFmtId="0" fontId="24" fillId="0" borderId="36" xfId="0" applyNumberFormat="1" applyFont="1" applyFill="1" applyBorder="1" applyAlignment="1">
      <x:alignment vertical="top" wrapText="1"/>
    </x:xf>
    <x:xf numFmtId="202" fontId="24" fillId="0" borderId="37" xfId="0" applyNumberFormat="1" applyFont="1" applyFill="1" applyBorder="1" applyAlignment="1">
      <x:alignment vertical="top" wrapText="1"/>
    </x:xf>
    <x:xf numFmtId="200" fontId="24" fillId="0" borderId="37" xfId="0" applyNumberFormat="1" applyFont="1" applyFill="1" applyBorder="1" applyAlignment="1">
      <x:alignment vertical="top" wrapText="1"/>
    </x:xf>
    <x:xf numFmtId="201" fontId="24" fillId="0" borderId="37" xfId="0" applyNumberFormat="1" applyFont="1" applyFill="1" applyBorder="1" applyAlignment="1">
      <x:alignment vertical="top" wrapText="1"/>
    </x:xf>
    <x:xf numFmtId="0" fontId="24" fillId="0" borderId="37" xfId="0" applyNumberFormat="1" applyFont="1" applyFill="1" applyBorder="1" applyAlignment="1">
      <x:alignment vertical="top" wrapText="1"/>
    </x:xf>
    <x:xf numFmtId="0" fontId="24" fillId="0" borderId="38" xfId="0" applyNumberFormat="1" applyFont="1" applyFill="1" applyBorder="1" applyAlignment="1">
      <x:alignment vertical="top" wrapText="1"/>
    </x:xf>
    <x:xf numFmtId="200" fontId="24" fillId="0" borderId="38" xfId="0" applyNumberFormat="1" applyFont="1" applyFill="1" applyBorder="1" applyAlignment="1">
      <x:alignment vertical="top" wrapText="1"/>
    </x:xf>
    <x:xf numFmtId="201" fontId="24" fillId="0" borderId="38" xfId="0" applyNumberFormat="1" applyFont="1" applyFill="1" applyBorder="1" applyAlignment="1">
      <x:alignment vertical="top" wrapText="1"/>
    </x:xf>
    <x:xf numFmtId="0" fontId="25" fillId="10" borderId="0" xfId="0" applyNumberFormat="1" applyFont="1" applyFill="1" applyBorder="1" applyAlignment="1">
      <x:alignment vertical="top" wrapText="1"/>
    </x:xf>
    <x:xf numFmtId="202" fontId="24" fillId="0" borderId="38" xfId="0" applyNumberFormat="1" applyFont="1" applyFill="1" applyBorder="1" applyAlignment="1">
      <x:alignment vertical="top" wrapText="1"/>
    </x:xf>
    <x:xf numFmtId="0" fontId="22" fillId="7" borderId="0" xfId="0" applyNumberFormat="1" applyFont="1" applyFill="1" applyBorder="1" applyAlignment="1">
      <x:alignment horizontal="left" vertical="center"/>
    </x:xf>
    <x:xf numFmtId="203" fontId="24" fillId="0" borderId="36" xfId="0" applyNumberFormat="1" applyFont="1" applyFill="1" applyBorder="1" applyAlignment="1">
      <x:alignment vertical="top" wrapText="1"/>
    </x:xf>
    <x:xf numFmtId="204" fontId="24" fillId="0" borderId="36" xfId="0" applyNumberFormat="1" applyFont="1" applyFill="1" applyBorder="1" applyAlignment="1">
      <x:alignment vertical="top" wrapText="1"/>
    </x:xf>
    <x:xf numFmtId="203" fontId="24" fillId="0" borderId="37" xfId="0" applyNumberFormat="1" applyFont="1" applyFill="1" applyBorder="1" applyAlignment="1">
      <x:alignment vertical="top" wrapText="1"/>
    </x:xf>
    <x:xf numFmtId="204" fontId="24" fillId="0" borderId="37" xfId="0" applyNumberFormat="1" applyFont="1" applyFill="1" applyBorder="1" applyAlignment="1">
      <x:alignment vertical="top" wrapText="1"/>
    </x:xf>
    <x:xf numFmtId="203" fontId="24" fillId="0" borderId="38" xfId="0" applyNumberFormat="1" applyFont="1" applyFill="1" applyBorder="1" applyAlignment="1">
      <x:alignment vertical="top" wrapText="1"/>
    </x:xf>
    <x:xf numFmtId="0" fontId="22" fillId="2" borderId="0" xfId="0" applyNumberFormat="1" applyFont="1" applyFill="1" applyBorder="1" applyAlignment="1">
      <x:alignment horizontal="left" vertical="center"/>
    </x:xf>
    <x:xf numFmtId="204" fontId="24" fillId="0" borderId="38" xfId="0" applyNumberFormat="1" applyFont="1" applyFill="1" applyBorder="1" applyAlignment="1">
      <x:alignment vertical="top" wrapText="1"/>
    </x:xf>
    <x:xf numFmtId="0" fontId="22" fillId="8" borderId="0" xfId="0" applyNumberFormat="1" applyFont="1" applyFill="1" applyBorder="1" applyAlignment="1">
      <x:alignment horizontal="left" vertical="center"/>
    </x:xf>
    <x:xf numFmtId="206" fontId="24" fillId="0" borderId="36" xfId="0" applyNumberFormat="1" applyFont="1" applyFill="1" applyBorder="1" applyAlignment="1">
      <x:alignment vertical="top" wrapText="1"/>
    </x:xf>
    <x:xf numFmtId="206" fontId="24" fillId="0" borderId="37" xfId="0" applyNumberFormat="1" applyFont="1" applyFill="1" applyBorder="1" applyAlignment="1">
      <x:alignment vertical="top" wrapText="1"/>
    </x:xf>
    <x:xf numFmtId="205" fontId="24" fillId="0" borderId="38" xfId="0" applyNumberFormat="1" applyFont="1" applyFill="1" applyBorder="1" applyAlignment="1">
      <x:alignment vertical="top" wrapText="1"/>
    </x:xf>
    <x:xf numFmtId="206" fontId="24" fillId="0" borderId="38" xfId="0" applyNumberFormat="1" applyFont="1" applyFill="1" applyBorder="1" applyAlignment="1">
      <x:alignment vertical="top" wrapText="1"/>
    </x:xf>
    <x:xf numFmtId="207" fontId="24" fillId="0" borderId="36" xfId="0" applyNumberFormat="1" applyFont="1" applyFill="1" applyBorder="1" applyAlignment="1">
      <x:alignment vertical="top" wrapText="1"/>
    </x:xf>
    <x:xf numFmtId="207" fontId="24" fillId="0" borderId="37" xfId="0" applyNumberFormat="1" applyFont="1" applyFill="1" applyBorder="1" applyAlignment="1">
      <x:alignment vertical="top" wrapText="1"/>
    </x:xf>
    <x:xf numFmtId="207" fontId="24" fillId="0" borderId="38" xfId="0" applyNumberFormat="1" applyFont="1" applyFill="1" applyBorder="1" applyAlignment="1">
      <x:alignment vertical="top" wrapText="1"/>
    </x:xf>
    <x:xf numFmtId="0" fontId="26" fillId="2" borderId="0" xfId="0" applyNumberFormat="1" applyFont="1" applyFill="1" applyBorder="1" applyAlignment="1">
      <x:alignment horizontal="left" vertical="center"/>
    </x:xf>
    <x:xf numFmtId="0" fontId="26" fillId="0" borderId="0" xfId="0" applyNumberFormat="1" applyFont="1" applyFill="1" applyBorder="1"/>
  </x:cellXfs>
  <x:cellStyles count="1">
    <x:cellStyle name="Normal" xfId="0"/>
  </x:cellStyles>
  <x:dxfs count="4">
    <x:dxf>
      <x:font>
        <x:b/>
        <x:color rgb="FF4C956C"/>
      </x:font>
      <x:fill>
        <x:patternFill patternType="solid">
          <x:bgColor rgb="FFEAF6EE"/>
        </x:patternFill>
      </x:fill>
    </x:dxf>
    <x:dxf>
      <x:font>
        <x:color rgb="FFD1495B"/>
      </x:font>
      <x:fill>
        <x:patternFill patternType="solid">
          <x:bgColor rgb="FFFCE8E8"/>
        </x:patternFill>
      </x:fill>
    </x:dxf>
    <x:dxf>
      <x:font>
        <x:b/>
        <x:color rgb="FFD1495B"/>
      </x:font>
      <x:fill>
        <x:patternFill patternType="solid">
          <x:bgColor rgb="FFFCE8E8"/>
        </x:patternFill>
      </x:fill>
    </x:dxf>
    <x:dxf>
      <x:font>
        <x:b/>
        <x:color rgb="FF4C956C"/>
      </x:font>
      <x:fill>
        <x:patternFill patternType="solid">
          <x:bgColor rgb="FFEAF6E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aefe4347c849f8" /><Relationship Type="http://schemas.openxmlformats.org/officeDocument/2006/relationships/theme" Target="/xl/theme/theme1.xml" Id="R4531dd17da494dac" /><Relationship Type="http://schemas.openxmlformats.org/officeDocument/2006/relationships/sharedStrings" Target="/xl/sharedStrings.xml" Id="R539343f73d86497b" /><Relationship Type="http://schemas.openxmlformats.org/officeDocument/2006/relationships/worksheet" Target="/xl/worksheets/sheet1.xml" Id="R07f176df26da47a0" /><Relationship Type="http://schemas.openxmlformats.org/officeDocument/2006/relationships/worksheet" Target="/xl/worksheets/sheet2.xml" Id="Racb4f7b426fe4bfd" /><Relationship Type="http://schemas.openxmlformats.org/officeDocument/2006/relationships/worksheet" Target="/xl/worksheets/sheet3.xml" Id="R3236d5e4ccef426b" /><Relationship Type="http://schemas.openxmlformats.org/officeDocument/2006/relationships/worksheet" Target="/xl/worksheets/sheet4.xml" Id="R82c5db08bd2847e7" /><Relationship Type="http://schemas.openxmlformats.org/officeDocument/2006/relationships/worksheet" Target="/xl/worksheets/sheet5.xml" Id="R0685391d28bc4962" /><Relationship Type="http://schemas.openxmlformats.org/officeDocument/2006/relationships/worksheet" Target="/xl/worksheets/sheet6.xml" Id="Rd64ae59369cd4780" /><Relationship Type="http://schemas.openxmlformats.org/officeDocument/2006/relationships/worksheet" Target="/xl/worksheets/sheet7.xml" Id="R223cfa734bc946eb" /><Relationship Type="http://schemas.openxmlformats.org/officeDocument/2006/relationships/worksheet" Target="/xl/worksheets/sheet8.xml" Id="R15bff35e357144c1" /><Relationship Type="http://schemas.openxmlformats.org/officeDocument/2006/relationships/worksheet" Target="/xl/worksheets/sheet9.xml" Id="Rf1a83d9d6c9a4d5f" /><Relationship Type="http://schemas.microsoft.com/office/2017/10/relationships/person" Target="/xl/persons/person.xml" Id="R4ad191f6c49e4d0a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ba7d8d83e8eb4c89" /><Relationship Type="http://schemas.openxmlformats.org/officeDocument/2006/relationships/chart" Target="/xl/drawings/charts/chart2.xml" Id="R6fe282478dbf4187" /><Relationship Type="http://schemas.openxmlformats.org/officeDocument/2006/relationships/chart" Target="/xl/drawings/charts/chart3.xml" Id="R0fe3734f46904325" /><Relationship Type="http://schemas.openxmlformats.org/officeDocument/2006/relationships/chart" Target="/xl/drawings/charts/chart4.xml" Id="Rad113432ed804d44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chart" Target="/xl/drawings/charts/chart5.xml" Id="R82a6f78b0f164740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chart" Target="/xl/drawings/charts/chart6.xml" Id="R63f1a75ac4e94948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chart" Target="/xl/drawings/charts/chart7.xml" Id="Rae76ae64dc0940d2" /><Relationship Type="http://schemas.openxmlformats.org/officeDocument/2006/relationships/chart" Target="/xl/drawings/charts/chart8.xml" Id="R489193b273364483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ČR: počet cyklů 2007–2024</a:t>
            </a:r>
          </a:p>
        </c:rich>
      </c:tx>
    </c:title>
    <c:plotArea>
      <c:lineChart>
        <c:grouping val="standard"/>
        <c:ser>
          <c:idx val="0"/>
          <c:order val="0"/>
          <c:tx>
            <c:v>Všechny cykly</c:v>
          </c:tx>
          <c:marker>
            <c:symbol val="none"/>
          </c:marker>
          <c:cat>
            <c:strRef>
              <c:f>'CR_trendy'!$A$7:$A$24</c:f>
              <c:strCache>
                <c:ptCount val="0"/>
              </c:strCache>
            </c:strRef>
          </c:cat>
          <c:val>
            <c:numRef>
              <c:f>'CR_trendy'!$B$7:$B$24</c:f>
              <c:numCache>
                <c:formatCode>#,##0</c:formatCode>
                <c:ptCount val="0"/>
              </c:numCache>
            </c:numRef>
          </c:val>
        </c:ser>
        <c:ser>
          <c:idx val="1"/>
          <c:order val="1"/>
          <c:tx>
            <c:v>Cíl otěhotnět</c:v>
          </c:tx>
          <c:marker>
            <c:symbol val="none"/>
          </c:marker>
          <c:cat>
            <c:strRef>
              <c:f>'CR_trendy'!$A$7:$A$24</c:f>
              <c:strCache>
                <c:ptCount val="0"/>
              </c:strCache>
            </c:strRef>
          </c:cat>
          <c:val>
            <c:numRef>
              <c:f>'CR_trendy'!$C$7:$C$24</c:f>
              <c:numCache>
                <c:formatCode>#,##0</c:formatCode>
                <c:ptCount val="0"/>
              </c:numCache>
            </c:numRef>
          </c:val>
        </c:ser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/>
            </a:pPr>
          </a:p>
        </c:txPr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#,##0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Podíl živě narozených po AR v ČR</a:t>
            </a:r>
          </a:p>
        </c:rich>
      </c:tx>
    </c:title>
    <c:plotArea>
      <c:lineChart>
        <c:grouping val="standard"/>
        <c:ser>
          <c:idx val="0"/>
          <c:order val="0"/>
          <c:tx>
            <c:v>Podíl po AR</c:v>
          </c:tx>
          <c:marker>
            <c:symbol val="none"/>
          </c:marker>
          <c:cat>
            <c:strRef>
              <c:f>'CR_porody_rizika'!$A$7:$A$18</c:f>
              <c:strCache>
                <c:ptCount val="0"/>
              </c:strCache>
            </c:strRef>
          </c:cat>
          <c:val>
            <c:numRef>
              <c:f>'CR_porody_rizika'!$E$7:$E$18</c:f>
              <c:numCache>
                <c:formatCode>0%</c:formatCode>
                <c:ptCount val="0"/>
              </c:numCache>
            </c:numRef>
          </c:val>
        </c:ser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/>
            </a:pPr>
          </a:p>
        </c:txPr>
        <c:crossAx val="48672768"/>
        <c:lblAlgn val="ctr"/>
        <c:lblOffset val="100"/>
        <c:noMultiLvlLbl val="0"/>
      </c:catAx>
      <c:valAx>
        <c:axId val="48672768"/>
        <c:scaling>
          <c:orientation val="minMax"/>
          <c:max val="0.07"/>
          <c:min val="0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%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3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IVF 2023: porody na zahájený cyklus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Podíl porodů</c:v>
          </c:tx>
          <c:cat>
            <c:strRef>
              <c:f>'CR_uspesnost'!$A$22:$A$24</c:f>
              <c:strCache>
                <c:ptCount val="0"/>
              </c:strCache>
            </c:strRef>
          </c:cat>
          <c:val>
            <c:numRef>
              <c:f>'CR_uspesnost'!$G$22:$G$24</c:f>
              <c:numCache>
                <c:formatCode>0%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  <c:max val="0.22"/>
          <c:min val="0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%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4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Struktura cyklů v ČR (2023)</a:t>
            </a:r>
          </a:p>
        </c:rich>
      </c:tx>
    </c:title>
    <c:plotArea>
      <c:doughnutChart>
        <c:ser>
          <c:idx val="0"/>
          <c:order val="0"/>
          <c:tx>
            <c:v>Počet cyklů</c:v>
          </c:tx>
          <c:cat>
            <c:strRef>
              <c:f>'CR_trendy'!$H$7:$H$13</c:f>
              <c:strCache>
                <c:ptCount val="0"/>
              </c:strCache>
            </c:strRef>
          </c:cat>
          <c:val>
            <c:numRef>
              <c:f>'CR_trendy'!$I$7:$I$13</c:f>
              <c:numCache>
                <c:formatCode>General</c:formatCode>
                <c:ptCount val="0"/>
              </c:numCache>
            </c:numRef>
          </c:val>
        </c:ser>
      </c:doughnutChart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5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Počet cyklů v ČR</a:t>
            </a:r>
          </a:p>
        </c:rich>
      </c:tx>
    </c:title>
    <c:plotArea>
      <c:lineChart>
        <c:grouping val="standard"/>
        <c:ser>
          <c:idx val="0"/>
          <c:order val="0"/>
          <c:tx>
            <c:v>Všechny cykly</c:v>
          </c:tx>
          <c:marker>
            <c:symbol val="none"/>
          </c:marker>
          <c:cat>
            <c:strRef>
              <c:f>'CR_trendy'!$A$7:$A$24</c:f>
              <c:strCache>
                <c:ptCount val="0"/>
              </c:strCache>
            </c:strRef>
          </c:cat>
          <c:val>
            <c:numRef>
              <c:f>'CR_trendy'!$B$7:$B$24</c:f>
              <c:numCache>
                <c:formatCode>#,##0</c:formatCode>
                <c:ptCount val="0"/>
              </c:numCache>
            </c:numRef>
          </c:val>
        </c:ser>
        <c:ser>
          <c:idx val="1"/>
          <c:order val="1"/>
          <c:tx>
            <c:v>Cykly s cílem otěhotnět</c:v>
          </c:tx>
          <c:marker>
            <c:symbol val="none"/>
          </c:marker>
          <c:cat>
            <c:strRef>
              <c:f>'CR_trendy'!$A$7:$A$24</c:f>
              <c:strCache>
                <c:ptCount val="0"/>
              </c:strCache>
            </c:strRef>
          </c:cat>
          <c:val>
            <c:numRef>
              <c:f>'CR_trendy'!$C$7:$C$24</c:f>
              <c:numCache>
                <c:formatCode>#,##0</c:formatCode>
                <c:ptCount val="0"/>
              </c:numCache>
            </c:numRef>
          </c:val>
        </c:ser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/>
            </a:pPr>
          </a:p>
        </c:txPr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#,##0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6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Implantation rate klesá s věkem</a:t>
            </a:r>
          </a:p>
        </c:rich>
      </c:tx>
    </c:title>
    <c:plotArea>
      <c:lineChart>
        <c:grouping val="standard"/>
        <c:ser>
          <c:idx val="0"/>
          <c:order val="0"/>
          <c:tx>
            <c:v>Implantation rate</c:v>
          </c:tx>
          <c:marker>
            <c:symbol val="none"/>
          </c:marker>
          <c:cat>
            <c:strRef>
              <c:f>'CR_uspesnost'!$I$7:$I$27</c:f>
              <c:strCache>
                <c:ptCount val="0"/>
              </c:strCache>
            </c:strRef>
          </c:cat>
          <c:val>
            <c:numRef>
              <c:f>'CR_uspesnost'!$J$7:$J$27</c:f>
              <c:numCache>
                <c:formatCode>0%</c:formatCode>
                <c:ptCount val="0"/>
              </c:numCache>
            </c:numRef>
          </c:val>
        </c:ser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  <c:max val="0.5"/>
          <c:min val="0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%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7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Pozorovaný poměr (neadjustováno)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Poměr</c:v>
          </c:tx>
          <c:cat>
            <c:strRef>
              <c:f>'CR_porody_rizika'!$H$7:$H$10</c:f>
              <c:strCache>
                <c:ptCount val="0"/>
              </c:strCache>
            </c:strRef>
          </c:cat>
          <c:val>
            <c:numRef>
              <c:f>'CR_porody_rizika'!$K$7:$K$10</c:f>
              <c:numCache>
                <c:formatCode>0.0x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  <c:max val="2.1"/>
          <c:min val="0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.0x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8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Podíl živě narozených po AR</a:t>
            </a:r>
          </a:p>
        </c:rich>
      </c:tx>
    </c:title>
    <c:plotArea>
      <c:lineChart>
        <c:grouping val="standard"/>
        <c:ser>
          <c:idx val="0"/>
          <c:order val="0"/>
          <c:tx>
            <c:v>Podíl po AR</c:v>
          </c:tx>
          <c:marker>
            <c:symbol val="none"/>
          </c:marker>
          <c:cat>
            <c:strRef>
              <c:f>'CR_porody_rizika'!$A$7:$A$18</c:f>
              <c:strCache>
                <c:ptCount val="0"/>
              </c:strCache>
            </c:strRef>
          </c:cat>
          <c:val>
            <c:numRef>
              <c:f>'CR_porody_rizika'!$E$7:$E$18</c:f>
              <c:numCache>
                <c:formatCode>0%</c:formatCode>
                <c:ptCount val="0"/>
              </c:numCache>
            </c:numRef>
          </c:val>
        </c:ser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  <c:max val="0.07"/>
          <c:min val="0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%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8</xdr:row>
      <xdr:rowOff>0</xdr:rowOff>
    </xdr:from>
    <xdr:to>
      <xdr:col>6</xdr:col>
      <xdr:colOff>0</xdr:colOff>
      <xdr:row>23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ba7d8d83e8eb4c89"/>
        </a:graphicData>
      </a:graphic>
    </xdr:graphicFrame>
    <xdr:clientData/>
  </xdr:twoCellAnchor>
  <xdr:twoCellAnchor>
    <xdr:from>
      <xdr:col>6</xdr:col>
      <xdr:colOff>0</xdr:colOff>
      <xdr:row>8</xdr:row>
      <xdr:rowOff>0</xdr:rowOff>
    </xdr:from>
    <xdr:to>
      <xdr:col>12</xdr:col>
      <xdr:colOff>0</xdr:colOff>
      <xdr:row>23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6fe282478dbf4187"/>
        </a:graphicData>
      </a:graphic>
    </xdr:graphicFrame>
    <xdr:clientData/>
  </xdr:twoCellAnchor>
  <xdr:twoCellAnchor>
    <xdr:from>
      <xdr:col>0</xdr:col>
      <xdr:colOff>0</xdr:colOff>
      <xdr:row>24</xdr:row>
      <xdr:rowOff>0</xdr:rowOff>
    </xdr:from>
    <xdr:to>
      <xdr:col>6</xdr:col>
      <xdr:colOff>0</xdr:colOff>
      <xdr:row>40</xdr:row>
      <xdr:rowOff>0</xdr:rowOff>
    </xdr:to>
    <xdr:graphicFrame macro="">
      <xdr:nvGraphicFramePr>
        <xdr:cNvPr id="3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0fe3734f46904325"/>
        </a:graphicData>
      </a:graphic>
    </xdr:graphicFrame>
    <xdr:clientData/>
  </xdr:twoCellAnchor>
  <xdr:twoCellAnchor>
    <xdr:from>
      <xdr:col>6</xdr:col>
      <xdr:colOff>0</xdr:colOff>
      <xdr:row>24</xdr:row>
      <xdr:rowOff>0</xdr:rowOff>
    </xdr:from>
    <xdr:to>
      <xdr:col>12</xdr:col>
      <xdr:colOff>0</xdr:colOff>
      <xdr:row>40</xdr:row>
      <xdr:rowOff>0</xdr:rowOff>
    </xdr:to>
    <xdr:graphicFrame macro="">
      <xdr:nvGraphicFramePr>
        <xdr:cNvPr id="4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ad113432ed804d4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>
  <xdr:twoCellAnchor>
    <xdr:from>
      <xdr:col>7</xdr:col>
      <xdr:colOff>0</xdr:colOff>
      <xdr:row>19</xdr:row>
      <xdr:rowOff>0</xdr:rowOff>
    </xdr:from>
    <xdr:to>
      <xdr:col>11</xdr:col>
      <xdr:colOff>0</xdr:colOff>
      <xdr:row>35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82a6f78b0f164740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>
  <xdr:twoCellAnchor>
    <xdr:from>
      <xdr:col>8</xdr:col>
      <xdr:colOff>0</xdr:colOff>
      <xdr:row>28</xdr:row>
      <xdr:rowOff>0</xdr:rowOff>
    </xdr:from>
    <xdr:to>
      <xdr:col>12</xdr:col>
      <xdr:colOff>0</xdr:colOff>
      <xdr:row>43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63f1a75ac4e94948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>
  <xdr:twoCellAnchor>
    <xdr:from>
      <xdr:col>7</xdr:col>
      <xdr:colOff>0</xdr:colOff>
      <xdr:row>11</xdr:row>
      <xdr:rowOff>0</xdr:rowOff>
    </xdr:from>
    <xdr:to>
      <xdr:col>11</xdr:col>
      <xdr:colOff>0</xdr:colOff>
      <xdr:row>26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ae76ae64dc0940d2"/>
        </a:graphicData>
      </a:graphic>
    </xdr:graphicFrame>
    <xdr:clientData/>
  </xdr:twoCellAnchor>
  <xdr:twoCellAnchor>
    <xdr:from>
      <xdr:col>0</xdr:col>
      <xdr:colOff>0</xdr:colOff>
      <xdr:row>19</xdr:row>
      <xdr:rowOff>0</xdr:rowOff>
    </xdr:from>
    <xdr:to>
      <xdr:col>6</xdr:col>
      <xdr:colOff>0</xdr:colOff>
      <xdr:row>34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489193b273364483"/>
        </a:graphicData>
      </a:graphic>
    </xdr:graphicFrame>
    <xdr:clientData/>
  </xdr:twoCellAnchor>
</xdr:wsDr>
</file>

<file path=xl/persons/person.xml><?xml version="1.0" encoding="utf-8"?>
<xltc:personList xmlns:xltc="http://schemas.microsoft.com/office/spreadsheetml/2018/threadedcomments">
  <xltc:person displayName="František Borovička" id="{013BC0B3-0201-4ACB-B028-2F4515B1436E}"/>
</xltc:personList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threadedcomments/threadedcomment.xml><?xml version="1.0" encoding="utf-8"?>
<xltc:ThreadedComments xmlns:xltc="http://schemas.microsoft.com/office/spreadsheetml/2018/threadedcomments">
  <xltc:threadedComment ref="B24" dT="2026-07-12T15:59:11.17" personId="{013BC0B3-0201-4ACB-B028-2F4515B1436E}" id="{9401C893-9FBE-B8C3-8103-6B86C85E7D77}">
    <xltc:text>ÚZIS/NRRZ, stav registru k 14. 10. 2025. Hodnota pro rok 2024: 50 233 cyklů.</xltc:text>
  </xltc:threadedComment>
</xltc:ThreadedComments>
</file>

<file path=xl/threadedcomments/threadedcomment2.xml><?xml version="1.0" encoding="utf-8"?>
<xltc:ThreadedComments xmlns:xltc="http://schemas.microsoft.com/office/spreadsheetml/2018/threadedcomments">
  <xltc:threadedComment ref="E18" dT="2026-07-12T15:59:11.17" personId="{013BC0B3-0201-4ACB-B028-2F4515B1436E}" id="{FF556956-C3D3-8A04-E0E6-7096AFFCE189}">
    <xltc:text>Podíl živě narozených po AR v roce 2024 = 5 056 / 78 982 = 6,4 %.</xltc:text>
  </xltc:threadedComment>
</xltc:ThreadedComments>
</file>

<file path=xl/threadedcomments/threadedcomment3.xml><?xml version="1.0" encoding="utf-8"?>
<xltc:ThreadedComments xmlns:xltc="http://schemas.microsoft.com/office/spreadsheetml/2018/threadedcomments">
  <xltc:threadedComment ref="B7" dT="2026-07-12T15:59:11.17" personId="{013BC0B3-0201-4ACB-B028-2F4515B1436E}" id="{23C887C9-9753-3FFB-0066-9546973141A7}">
    <xltc:text>WHO: pooled lifetime prevalence 17,5 % (95% CI 15,0–20,3).</xltc:text>
  </xltc:threadedComment>
</xltc:ThreadedComments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d91dea67718e4d1b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comments" Target="/xl/comments1.xml" Id="R4ff61773235d4896" /><Relationship Type="http://schemas.openxmlformats.org/officeDocument/2006/relationships/vmlDrawing" Target="/xl/drawings/vmldrawing.vml" Id="R1d4605dacef74452" /><Relationship Type="http://schemas.microsoft.com/office/2017/10/relationships/threadedComment" Target="/xl/threadedcomments/threadedcomment.xml" Id="R8f791ddcecca4722" /><Relationship Type="http://schemas.openxmlformats.org/officeDocument/2006/relationships/drawing" Target="/xl/drawings/drawing2.xml" Id="Rc9bd1c63a9094b41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3.xml" Id="Ra7c49fedf16a4fd8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comments" Target="/xl/comments2.xml" Id="R2c7640c850ec49aa" /><Relationship Type="http://schemas.openxmlformats.org/officeDocument/2006/relationships/vmlDrawing" Target="/xl/drawings/vmldrawing2.vml" Id="Rad84f456e6c94a5d" /><Relationship Type="http://schemas.microsoft.com/office/2017/10/relationships/threadedComment" Target="/xl/threadedcomments/threadedcomment2.xml" Id="R6c571153e3114bc6" /><Relationship Type="http://schemas.openxmlformats.org/officeDocument/2006/relationships/drawing" Target="/xl/drawings/drawing4.xml" Id="R5810957c6d2149b4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comments" Target="/xl/comments3.xml" Id="R63b6a060582b432e" /><Relationship Type="http://schemas.openxmlformats.org/officeDocument/2006/relationships/vmlDrawing" Target="/xl/drawings/vmldrawing3.vml" Id="R3f81215700474721" /><Relationship Type="http://schemas.microsoft.com/office/2017/10/relationships/threadedComment" Target="/xl/threadedcomments/threadedcomment3.xml" Id="R359d5f6b170441ec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3" hidden="0" customWidth="1"/>
    <x:col min="2" max="2" width="13" hidden="0" customWidth="1"/>
    <x:col min="3" max="3" width="13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13" hidden="0" customWidth="1"/>
    <x:col min="11" max="11" width="13" hidden="0" customWidth="1"/>
    <x:col min="12" max="12" width="13" hidden="0" customWidth="1"/>
  </x:cols>
  <x:sheetData>
    <x:row r="1" ht="26" customHeight="1">
      <x:c r="A1" s="293" t="str">
        <x:v>UMĚLÉ OPLODNĚNÍ: ČESKO A SVĚT</x:v>
      </x:c>
      <x:c r="B1" s="293"/>
      <x:c r="C1" s="293"/>
      <x:c r="D1" s="293"/>
      <x:c r="E1" s="293"/>
      <x:c r="F1" s="293"/>
      <x:c r="G1" s="293"/>
      <x:c r="H1" s="293"/>
      <x:c r="I1" s="293"/>
      <x:c r="J1" s="293"/>
      <x:c r="K1" s="293"/>
      <x:c r="L1" s="293"/>
    </x:row>
    <x:row r="2" ht="26" customHeight="1">
      <x:c r="A2" s="293"/>
      <x:c r="B2" s="293"/>
      <x:c r="C2" s="293"/>
      <x:c r="D2" s="293"/>
      <x:c r="E2" s="293"/>
      <x:c r="F2" s="293"/>
      <x:c r="G2" s="293"/>
      <x:c r="H2" s="293"/>
      <x:c r="I2" s="293"/>
      <x:c r="J2" s="293"/>
      <x:c r="K2" s="293"/>
      <x:c r="L2" s="293"/>
    </x:row>
    <x:row r="3" ht="36" customHeight="1">
      <x:c r="A3" s="220" t="str">
        <x:v>Aktuální datový a výzkumný přehled • stav poznání k 12. 7. 2026 • zdravotnické údaje jsou populační, nikoli individuální prognóza</x:v>
      </x:c>
      <x:c r="B3" s="220"/>
      <x:c r="C3" s="220"/>
      <x:c r="D3" s="220"/>
      <x:c r="E3" s="220"/>
      <x:c r="F3" s="220"/>
      <x:c r="G3" s="220"/>
      <x:c r="H3" s="220"/>
      <x:c r="I3" s="220"/>
      <x:c r="J3" s="220"/>
      <x:c r="K3" s="220"/>
      <x:c r="L3" s="220"/>
    </x:row>
    <x:row r="4">
      <x:c r="A4" s="221"/>
      <x:c r="B4" s="221"/>
      <x:c r="C4" s="221"/>
      <x:c r="D4" s="221"/>
      <x:c r="E4" s="221"/>
      <x:c r="F4" s="221"/>
      <x:c r="G4" s="221"/>
      <x:c r="H4" s="221"/>
      <x:c r="I4" s="221"/>
      <x:c r="J4" s="221"/>
      <x:c r="K4" s="221"/>
      <x:c r="L4" s="221"/>
    </x:row>
    <x:row r="5">
      <x:c r="A5" s="222" t="str">
        <x:v>CYKLY V ČR (2024)</x:v>
      </x:c>
      <x:c r="B5" s="222"/>
      <x:c r="C5" s="222"/>
      <x:c r="D5" s="223" t="str">
        <x:v>ŽIVĚ NAROZENÍ PO AR (2024)</x:v>
      </x:c>
      <x:c r="E5" s="223"/>
      <x:c r="F5" s="223"/>
      <x:c r="G5" s="224" t="str">
        <x:v>REPORTUJÍCÍ CENTRA (2024)</x:v>
      </x:c>
      <x:c r="H5" s="224"/>
      <x:c r="I5" s="224"/>
      <x:c r="J5" s="225" t="str">
        <x:v>NEPLODNOST CELOŽIVOTNĚ</x:v>
      </x:c>
      <x:c r="K5" s="225"/>
      <x:c r="L5" s="225"/>
    </x:row>
    <x:row r="6">
      <x:c r="A6" s="226" t="n">
        <x:f>'CR_trendy'!B24</x:f>
        <x:v>50233</x:v>
      </x:c>
      <x:c r="B6" s="227"/>
      <x:c r="C6" s="228"/>
      <x:c r="D6" s="229" t="n">
        <x:f>'CR_porody_rizika'!E18</x:f>
        <x:v>0.06401458560178268</x:v>
      </x:c>
      <x:c r="E6" s="230"/>
      <x:c r="F6" s="231"/>
      <x:c r="G6" s="232" t="n">
        <x:f>'CR_trendy'!F24</x:f>
        <x:v>49</x:v>
      </x:c>
      <x:c r="H6" s="233"/>
      <x:c r="I6" s="234"/>
      <x:c r="J6" s="235" t="n">
        <x:f>'Svet_Evropa'!B7</x:f>
        <x:v>0.175</x:v>
      </x:c>
      <x:c r="K6" s="236"/>
      <x:c r="L6" s="237"/>
    </x:row>
    <x:row r="7">
      <x:c r="A7" s="238"/>
      <x:c r="B7" s="239"/>
      <x:c r="C7" s="240"/>
      <x:c r="D7" s="241"/>
      <x:c r="E7" s="242"/>
      <x:c r="F7" s="243"/>
      <x:c r="G7" s="244"/>
      <x:c r="H7" s="245"/>
      <x:c r="I7" s="246"/>
      <x:c r="J7" s="247"/>
      <x:c r="K7" s="248"/>
      <x:c r="L7" s="249"/>
    </x:row>
    <x:row r="8">
      <x:c r="A8" s="221"/>
      <x:c r="B8" s="221"/>
      <x:c r="C8" s="221"/>
      <x:c r="D8" s="221"/>
      <x:c r="E8" s="221"/>
      <x:c r="F8" s="221"/>
      <x:c r="G8" s="221"/>
      <x:c r="H8" s="221"/>
      <x:c r="I8" s="221"/>
      <x:c r="J8" s="221"/>
      <x:c r="K8" s="221"/>
      <x:c r="L8" s="221"/>
    </x:row>
    <x:row r="9">
      <x:c r="A9" s="221"/>
      <x:c r="B9" s="221"/>
      <x:c r="C9" s="221"/>
      <x:c r="D9" s="221"/>
      <x:c r="E9" s="221"/>
      <x:c r="F9" s="221"/>
      <x:c r="G9" s="221"/>
      <x:c r="H9" s="221"/>
      <x:c r="I9" s="221"/>
      <x:c r="J9" s="221"/>
      <x:c r="K9" s="221"/>
      <x:c r="L9" s="221"/>
    </x:row>
    <x:row r="10">
      <x:c r="A10" s="221"/>
      <x:c r="B10" s="221"/>
      <x:c r="C10" s="221"/>
      <x:c r="D10" s="221"/>
      <x:c r="E10" s="221"/>
      <x:c r="F10" s="221"/>
      <x:c r="G10" s="221"/>
      <x:c r="H10" s="221"/>
      <x:c r="I10" s="221"/>
      <x:c r="J10" s="221"/>
      <x:c r="K10" s="221"/>
      <x:c r="L10" s="221"/>
    </x:row>
    <x:row r="11">
      <x:c r="A11" s="221"/>
      <x:c r="B11" s="221"/>
      <x:c r="C11" s="221"/>
      <x:c r="D11" s="221"/>
      <x:c r="E11" s="221"/>
      <x:c r="F11" s="221"/>
      <x:c r="G11" s="221"/>
      <x:c r="H11" s="221"/>
      <x:c r="I11" s="221"/>
      <x:c r="J11" s="221"/>
      <x:c r="K11" s="221"/>
      <x:c r="L11" s="221"/>
    </x:row>
    <x:row r="12">
      <x:c r="A12" s="221"/>
      <x:c r="B12" s="221"/>
      <x:c r="C12" s="221"/>
      <x:c r="D12" s="221"/>
      <x:c r="E12" s="221"/>
      <x:c r="F12" s="221"/>
      <x:c r="G12" s="221"/>
      <x:c r="H12" s="221"/>
      <x:c r="I12" s="221"/>
      <x:c r="J12" s="221"/>
      <x:c r="K12" s="221"/>
      <x:c r="L12" s="221"/>
    </x:row>
    <x:row r="13">
      <x:c r="A13" s="221"/>
      <x:c r="B13" s="221"/>
      <x:c r="C13" s="221"/>
      <x:c r="D13" s="221"/>
      <x:c r="E13" s="221"/>
      <x:c r="F13" s="221"/>
      <x:c r="G13" s="221"/>
      <x:c r="H13" s="221"/>
      <x:c r="I13" s="221"/>
      <x:c r="J13" s="221"/>
      <x:c r="K13" s="221"/>
      <x:c r="L13" s="221"/>
    </x:row>
    <x:row r="14">
      <x:c r="A14" s="221"/>
      <x:c r="B14" s="221"/>
      <x:c r="C14" s="221"/>
      <x:c r="D14" s="221"/>
      <x:c r="E14" s="221"/>
      <x:c r="F14" s="221"/>
      <x:c r="G14" s="221"/>
      <x:c r="H14" s="221"/>
      <x:c r="I14" s="221"/>
      <x:c r="J14" s="221"/>
      <x:c r="K14" s="221"/>
      <x:c r="L14" s="221"/>
    </x:row>
    <x:row r="15">
      <x:c r="A15" s="221"/>
      <x:c r="B15" s="221"/>
      <x:c r="C15" s="221"/>
      <x:c r="D15" s="221"/>
      <x:c r="E15" s="221"/>
      <x:c r="F15" s="221"/>
      <x:c r="G15" s="221"/>
      <x:c r="H15" s="221"/>
      <x:c r="I15" s="221"/>
      <x:c r="J15" s="221"/>
      <x:c r="K15" s="221"/>
      <x:c r="L15" s="221"/>
    </x:row>
    <x:row r="16">
      <x:c r="A16" s="221"/>
      <x:c r="B16" s="221"/>
      <x:c r="C16" s="221"/>
      <x:c r="D16" s="221"/>
      <x:c r="E16" s="221"/>
      <x:c r="F16" s="221"/>
      <x:c r="G16" s="221"/>
      <x:c r="H16" s="221"/>
      <x:c r="I16" s="221"/>
      <x:c r="J16" s="221"/>
      <x:c r="K16" s="221"/>
      <x:c r="L16" s="221"/>
    </x:row>
    <x:row r="17">
      <x:c r="A17" s="221"/>
      <x:c r="B17" s="221"/>
      <x:c r="C17" s="221"/>
      <x:c r="D17" s="221"/>
      <x:c r="E17" s="221"/>
      <x:c r="F17" s="221"/>
      <x:c r="G17" s="221"/>
      <x:c r="H17" s="221"/>
      <x:c r="I17" s="221"/>
      <x:c r="J17" s="221"/>
      <x:c r="K17" s="221"/>
      <x:c r="L17" s="221"/>
    </x:row>
    <x:row r="18">
      <x:c r="A18" s="221"/>
      <x:c r="B18" s="221"/>
      <x:c r="C18" s="221"/>
      <x:c r="D18" s="221"/>
      <x:c r="E18" s="221"/>
      <x:c r="F18" s="221"/>
      <x:c r="G18" s="221"/>
      <x:c r="H18" s="221"/>
      <x:c r="I18" s="221"/>
      <x:c r="J18" s="221"/>
      <x:c r="K18" s="221"/>
      <x:c r="L18" s="221"/>
    </x:row>
    <x:row r="19">
      <x:c r="A19" s="221"/>
      <x:c r="B19" s="221"/>
      <x:c r="C19" s="221"/>
      <x:c r="D19" s="221"/>
      <x:c r="E19" s="221"/>
      <x:c r="F19" s="221"/>
      <x:c r="G19" s="221"/>
      <x:c r="H19" s="221"/>
      <x:c r="I19" s="221"/>
      <x:c r="J19" s="221"/>
      <x:c r="K19" s="221"/>
      <x:c r="L19" s="221"/>
    </x:row>
    <x:row r="20">
      <x:c r="A20" s="221"/>
      <x:c r="B20" s="221"/>
      <x:c r="C20" s="221"/>
      <x:c r="D20" s="221"/>
      <x:c r="E20" s="221"/>
      <x:c r="F20" s="221"/>
      <x:c r="G20" s="221"/>
      <x:c r="H20" s="221"/>
      <x:c r="I20" s="221"/>
      <x:c r="J20" s="221"/>
      <x:c r="K20" s="221"/>
      <x:c r="L20" s="221"/>
    </x:row>
    <x:row r="21">
      <x:c r="A21" s="221"/>
      <x:c r="B21" s="221"/>
      <x:c r="C21" s="221"/>
      <x:c r="D21" s="221"/>
      <x:c r="E21" s="221"/>
      <x:c r="F21" s="221"/>
      <x:c r="G21" s="221"/>
      <x:c r="H21" s="221"/>
      <x:c r="I21" s="221"/>
      <x:c r="J21" s="221"/>
      <x:c r="K21" s="221"/>
      <x:c r="L21" s="221"/>
    </x:row>
    <x:row r="22">
      <x:c r="A22" s="221"/>
      <x:c r="B22" s="221"/>
      <x:c r="C22" s="221"/>
      <x:c r="D22" s="221"/>
      <x:c r="E22" s="221"/>
      <x:c r="F22" s="221"/>
      <x:c r="G22" s="221"/>
      <x:c r="H22" s="221"/>
      <x:c r="I22" s="221"/>
      <x:c r="J22" s="221"/>
      <x:c r="K22" s="221"/>
      <x:c r="L22" s="221"/>
    </x:row>
    <x:row r="23">
      <x:c r="A23" s="221"/>
      <x:c r="B23" s="221"/>
      <x:c r="C23" s="221"/>
      <x:c r="D23" s="221"/>
      <x:c r="E23" s="221"/>
      <x:c r="F23" s="221"/>
      <x:c r="G23" s="221"/>
      <x:c r="H23" s="221"/>
      <x:c r="I23" s="221"/>
      <x:c r="J23" s="221"/>
      <x:c r="K23" s="221"/>
      <x:c r="L23" s="221"/>
    </x:row>
    <x:row r="24">
      <x:c r="A24" s="221"/>
      <x:c r="B24" s="221"/>
      <x:c r="C24" s="221"/>
      <x:c r="D24" s="221"/>
      <x:c r="E24" s="221"/>
      <x:c r="F24" s="221"/>
      <x:c r="G24" s="221"/>
      <x:c r="H24" s="221"/>
      <x:c r="I24" s="221"/>
      <x:c r="J24" s="221"/>
      <x:c r="K24" s="221"/>
      <x:c r="L24" s="221"/>
    </x:row>
    <x:row r="25">
      <x:c r="A25" s="221"/>
      <x:c r="B25" s="221"/>
      <x:c r="C25" s="221"/>
      <x:c r="D25" s="221"/>
      <x:c r="E25" s="221"/>
      <x:c r="F25" s="221"/>
      <x:c r="G25" s="221"/>
      <x:c r="H25" s="221"/>
      <x:c r="I25" s="221"/>
      <x:c r="J25" s="221"/>
      <x:c r="K25" s="221"/>
      <x:c r="L25" s="221"/>
    </x:row>
    <x:row r="26">
      <x:c r="A26" s="221"/>
      <x:c r="B26" s="221"/>
      <x:c r="C26" s="221"/>
      <x:c r="D26" s="221"/>
      <x:c r="E26" s="221"/>
      <x:c r="F26" s="221"/>
      <x:c r="G26" s="221"/>
      <x:c r="H26" s="221"/>
      <x:c r="I26" s="221"/>
      <x:c r="J26" s="221"/>
      <x:c r="K26" s="221"/>
      <x:c r="L26" s="221"/>
    </x:row>
    <x:row r="27">
      <x:c r="A27" s="221"/>
      <x:c r="B27" s="221"/>
      <x:c r="C27" s="221"/>
      <x:c r="D27" s="221"/>
      <x:c r="E27" s="221"/>
      <x:c r="F27" s="221"/>
      <x:c r="G27" s="221"/>
      <x:c r="H27" s="221"/>
      <x:c r="I27" s="221"/>
      <x:c r="J27" s="221"/>
      <x:c r="K27" s="221"/>
      <x:c r="L27" s="221"/>
    </x:row>
    <x:row r="28">
      <x:c r="A28" s="221"/>
      <x:c r="B28" s="221"/>
      <x:c r="C28" s="221"/>
      <x:c r="D28" s="221"/>
      <x:c r="E28" s="221"/>
      <x:c r="F28" s="221"/>
      <x:c r="G28" s="221"/>
      <x:c r="H28" s="221"/>
      <x:c r="I28" s="221"/>
      <x:c r="J28" s="221"/>
      <x:c r="K28" s="221"/>
      <x:c r="L28" s="221"/>
    </x:row>
    <x:row r="29">
      <x:c r="A29" s="221"/>
      <x:c r="B29" s="221"/>
      <x:c r="C29" s="221"/>
      <x:c r="D29" s="221"/>
      <x:c r="E29" s="221"/>
      <x:c r="F29" s="221"/>
      <x:c r="G29" s="221"/>
      <x:c r="H29" s="221"/>
      <x:c r="I29" s="221"/>
      <x:c r="J29" s="221"/>
      <x:c r="K29" s="221"/>
      <x:c r="L29" s="221"/>
    </x:row>
    <x:row r="30">
      <x:c r="A30" s="221"/>
      <x:c r="B30" s="221"/>
      <x:c r="C30" s="221"/>
      <x:c r="D30" s="221"/>
      <x:c r="E30" s="221"/>
      <x:c r="F30" s="221"/>
      <x:c r="G30" s="221"/>
      <x:c r="H30" s="221"/>
      <x:c r="I30" s="221"/>
      <x:c r="J30" s="221"/>
      <x:c r="K30" s="221"/>
      <x:c r="L30" s="221"/>
    </x:row>
    <x:row r="31">
      <x:c r="A31" s="221"/>
      <x:c r="B31" s="221"/>
      <x:c r="C31" s="221"/>
      <x:c r="D31" s="221"/>
      <x:c r="E31" s="221"/>
      <x:c r="F31" s="221"/>
      <x:c r="G31" s="221"/>
      <x:c r="H31" s="221"/>
      <x:c r="I31" s="221"/>
      <x:c r="J31" s="221"/>
      <x:c r="K31" s="221"/>
      <x:c r="L31" s="221"/>
    </x:row>
    <x:row r="32">
      <x:c r="A32" s="221"/>
      <x:c r="B32" s="221"/>
      <x:c r="C32" s="221"/>
      <x:c r="D32" s="221"/>
      <x:c r="E32" s="221"/>
      <x:c r="F32" s="221"/>
      <x:c r="G32" s="221"/>
      <x:c r="H32" s="221"/>
      <x:c r="I32" s="221"/>
      <x:c r="J32" s="221"/>
      <x:c r="K32" s="221"/>
      <x:c r="L32" s="221"/>
    </x:row>
    <x:row r="33">
      <x:c r="A33" s="221"/>
      <x:c r="B33" s="221"/>
      <x:c r="C33" s="221"/>
      <x:c r="D33" s="221"/>
      <x:c r="E33" s="221"/>
      <x:c r="F33" s="221"/>
      <x:c r="G33" s="221"/>
      <x:c r="H33" s="221"/>
      <x:c r="I33" s="221"/>
      <x:c r="J33" s="221"/>
      <x:c r="K33" s="221"/>
      <x:c r="L33" s="221"/>
    </x:row>
    <x:row r="34">
      <x:c r="A34" s="221"/>
      <x:c r="B34" s="221"/>
      <x:c r="C34" s="221"/>
      <x:c r="D34" s="221"/>
      <x:c r="E34" s="221"/>
      <x:c r="F34" s="221"/>
      <x:c r="G34" s="221"/>
      <x:c r="H34" s="221"/>
      <x:c r="I34" s="221"/>
      <x:c r="J34" s="221"/>
      <x:c r="K34" s="221"/>
      <x:c r="L34" s="221"/>
    </x:row>
    <x:row r="35">
      <x:c r="A35" s="221"/>
      <x:c r="B35" s="221"/>
      <x:c r="C35" s="221"/>
      <x:c r="D35" s="221"/>
      <x:c r="E35" s="221"/>
      <x:c r="F35" s="221"/>
      <x:c r="G35" s="221"/>
      <x:c r="H35" s="221"/>
      <x:c r="I35" s="221"/>
      <x:c r="J35" s="221"/>
      <x:c r="K35" s="221"/>
      <x:c r="L35" s="221"/>
    </x:row>
    <x:row r="36">
      <x:c r="A36" s="221"/>
      <x:c r="B36" s="221"/>
      <x:c r="C36" s="221"/>
      <x:c r="D36" s="221"/>
      <x:c r="E36" s="221"/>
      <x:c r="F36" s="221"/>
      <x:c r="G36" s="221"/>
      <x:c r="H36" s="221"/>
      <x:c r="I36" s="221"/>
      <x:c r="J36" s="221"/>
      <x:c r="K36" s="221"/>
      <x:c r="L36" s="221"/>
    </x:row>
    <x:row r="37">
      <x:c r="A37" s="221"/>
      <x:c r="B37" s="221"/>
      <x:c r="C37" s="221"/>
      <x:c r="D37" s="221"/>
      <x:c r="E37" s="221"/>
      <x:c r="F37" s="221"/>
      <x:c r="G37" s="221"/>
      <x:c r="H37" s="221"/>
      <x:c r="I37" s="221"/>
      <x:c r="J37" s="221"/>
      <x:c r="K37" s="221"/>
      <x:c r="L37" s="221"/>
    </x:row>
    <x:row r="38">
      <x:c r="A38" s="221"/>
      <x:c r="B38" s="221"/>
      <x:c r="C38" s="221"/>
      <x:c r="D38" s="221"/>
      <x:c r="E38" s="221"/>
      <x:c r="F38" s="221"/>
      <x:c r="G38" s="221"/>
      <x:c r="H38" s="221"/>
      <x:c r="I38" s="221"/>
      <x:c r="J38" s="221"/>
      <x:c r="K38" s="221"/>
      <x:c r="L38" s="221"/>
    </x:row>
    <x:row r="39">
      <x:c r="A39" s="221"/>
      <x:c r="B39" s="221"/>
      <x:c r="C39" s="221"/>
      <x:c r="D39" s="221"/>
      <x:c r="E39" s="221"/>
      <x:c r="F39" s="221"/>
      <x:c r="G39" s="221"/>
      <x:c r="H39" s="221"/>
      <x:c r="I39" s="221"/>
      <x:c r="J39" s="221"/>
      <x:c r="K39" s="221"/>
      <x:c r="L39" s="221"/>
    </x:row>
    <x:row r="40">
      <x:c r="A40" s="221"/>
      <x:c r="B40" s="221"/>
      <x:c r="C40" s="221"/>
      <x:c r="D40" s="221"/>
      <x:c r="E40" s="221"/>
      <x:c r="F40" s="221"/>
      <x:c r="G40" s="221"/>
      <x:c r="H40" s="221"/>
      <x:c r="I40" s="221"/>
      <x:c r="J40" s="221"/>
      <x:c r="K40" s="221"/>
      <x:c r="L40" s="221"/>
    </x:row>
    <x:row r="41">
      <x:c r="A41" s="221"/>
      <x:c r="B41" s="221"/>
      <x:c r="C41" s="221"/>
      <x:c r="D41" s="221"/>
      <x:c r="E41" s="221"/>
      <x:c r="F41" s="221"/>
      <x:c r="G41" s="221"/>
      <x:c r="H41" s="221"/>
      <x:c r="I41" s="221"/>
      <x:c r="J41" s="221"/>
      <x:c r="K41" s="221"/>
      <x:c r="L41" s="221"/>
    </x:row>
    <x:row r="42">
      <x:c r="A42" s="250" t="str">
        <x:v>Hlavní čtení dat: využívání AR v ČR dlouhodobě roste, ale biologický vliv věku zůstává zásadní. V roce 2023 skončilo porodem 18,6 % zahájených IVF cyklů u žen &lt;35 let, 10,5 % ve věku 35–39 a 2,5 % ve věku 40+. Výsledky nelze porovnávat bez shodného jmenovatele a věkové struktury.</x:v>
      </x:c>
      <x:c r="B42" s="251"/>
      <x:c r="C42" s="251"/>
      <x:c r="D42" s="251"/>
      <x:c r="E42" s="251"/>
      <x:c r="F42" s="251"/>
      <x:c r="G42" s="251"/>
      <x:c r="H42" s="251"/>
      <x:c r="I42" s="251"/>
      <x:c r="J42" s="251"/>
      <x:c r="K42" s="251"/>
      <x:c r="L42" s="252"/>
    </x:row>
    <x:row r="43">
      <x:c r="A43" s="253"/>
      <x:c r="B43" s="254"/>
      <x:c r="C43" s="254"/>
      <x:c r="D43" s="254"/>
      <x:c r="E43" s="254"/>
      <x:c r="F43" s="254"/>
      <x:c r="G43" s="254"/>
      <x:c r="H43" s="254"/>
      <x:c r="I43" s="254"/>
      <x:c r="J43" s="254"/>
      <x:c r="K43" s="254"/>
      <x:c r="L43" s="255"/>
    </x:row>
    <x:row r="44">
      <x:c r="A44" s="256"/>
      <x:c r="B44" s="257"/>
      <x:c r="C44" s="257"/>
      <x:c r="D44" s="257"/>
      <x:c r="E44" s="257"/>
      <x:c r="F44" s="257"/>
      <x:c r="G44" s="257"/>
      <x:c r="H44" s="257"/>
      <x:c r="I44" s="257"/>
      <x:c r="J44" s="257"/>
      <x:c r="K44" s="257"/>
      <x:c r="L44" s="258"/>
    </x:row>
  </x:sheetData>
  <x:mergeCells>
    <x:mergeCell ref="A1:L2"/>
    <x:mergeCell ref="A3:L3"/>
    <x:mergeCell ref="A5:C5"/>
    <x:mergeCell ref="A6:C7"/>
    <x:mergeCell ref="D5:F5"/>
    <x:mergeCell ref="D6:F7"/>
    <x:mergeCell ref="G5:I5"/>
    <x:mergeCell ref="G6:I7"/>
    <x:mergeCell ref="J5:L5"/>
    <x:mergeCell ref="J6:L7"/>
    <x:mergeCell ref="A42:L44"/>
  </x:mergeCells>
  <x:pageMargins left="0.7" right="0.7" top="0.75" bottom="0.75" header="0.3" footer="0.3"/>
  <x:drawing xmlns:r="http://schemas.openxmlformats.org/officeDocument/2006/relationships" r:id="Rd91dea67718e4d1b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9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4" hidden="0" customWidth="1"/>
    <x:col min="7" max="7" width="3" hidden="0" customWidth="1"/>
    <x:col min="8" max="8" width="12" hidden="0" customWidth="1"/>
    <x:col min="9" max="9" width="12" hidden="0" customWidth="1"/>
    <x:col min="10" max="10" width="12" hidden="0" customWidth="1"/>
    <x:col min="11" max="11" width="38" hidden="0" customWidth="1"/>
  </x:cols>
  <x:sheetData>
    <x:row r="1" ht="26" customHeight="1">
      <x:c r="A1" s="293" t="str">
        <x:v>ČESKO: VÝVOJ CYKLŮ A STRUKTURA</x:v>
      </x:c>
      <x:c r="B1" s="293"/>
      <x:c r="C1" s="293"/>
      <x:c r="D1" s="293"/>
      <x:c r="E1" s="293"/>
      <x:c r="F1" s="293"/>
      <x:c r="G1" s="293"/>
      <x:c r="H1" s="293"/>
      <x:c r="I1" s="293"/>
      <x:c r="J1" s="293"/>
      <x:c r="K1" s="293"/>
      <x:c r="L1" s="294"/>
    </x:row>
    <x:row r="2" ht="26" customHeight="1">
      <x:c r="A2" s="293"/>
      <x:c r="B2" s="293"/>
      <x:c r="C2" s="293"/>
      <x:c r="D2" s="293"/>
      <x:c r="E2" s="293"/>
      <x:c r="F2" s="293"/>
      <x:c r="G2" s="293"/>
      <x:c r="H2" s="293"/>
      <x:c r="I2" s="293"/>
      <x:c r="J2" s="293"/>
      <x:c r="K2" s="293"/>
      <x:c r="L2" s="294"/>
    </x:row>
    <x:row r="3" ht="36" customHeight="1">
      <x:c r="A3" s="220" t="str">
        <x:v>NRRZ/ÚZIS; data 2007–2024. Rok 2024 je nejnovější dostupný souhrn, struktura podle cíle cyklu je v tomto sešitu do roku 2023.</x:v>
      </x:c>
      <x:c r="B3" s="220"/>
      <x:c r="C3" s="220"/>
      <x:c r="D3" s="220"/>
      <x:c r="E3" s="220"/>
      <x:c r="F3" s="220"/>
      <x:c r="G3" s="220"/>
      <x:c r="H3" s="220"/>
      <x:c r="I3" s="220"/>
      <x:c r="J3" s="220"/>
      <x:c r="K3" s="220"/>
    </x:row>
    <x:row r="4">
      <x:c r="A4" s="221"/>
      <x:c r="B4" s="221"/>
      <x:c r="C4" s="221"/>
      <x:c r="D4" s="221"/>
      <x:c r="E4" s="221"/>
      <x:c r="F4" s="221"/>
      <x:c r="G4" s="221"/>
      <x:c r="H4" s="221"/>
      <x:c r="I4" s="221"/>
      <x:c r="J4" s="221"/>
      <x:c r="K4" s="221"/>
    </x:row>
    <x:row r="5">
      <x:c r="A5" s="259" t="str">
        <x:v>Dlouhodobý vývoj</x:v>
      </x:c>
      <x:c r="B5" s="259"/>
      <x:c r="C5" s="259"/>
      <x:c r="D5" s="259"/>
      <x:c r="E5" s="259"/>
      <x:c r="F5" s="259"/>
      <x:c r="G5" s="221"/>
      <x:c r="H5" s="260" t="str">
        <x:v>Struktura cyklů v roce 2023</x:v>
      </x:c>
      <x:c r="I5" s="260"/>
      <x:c r="J5" s="260"/>
      <x:c r="K5" s="260"/>
    </x:row>
    <x:row r="6">
      <x:c r="A6" s="261" t="str">
        <x:v>Rok</x:v>
      </x:c>
      <x:c r="B6" s="262" t="str">
        <x:v>Všechny cykly</x:v>
      </x:c>
      <x:c r="C6" s="262" t="str">
        <x:v>Cykly s cílem otěhotnět</x:v>
      </x:c>
      <x:c r="D6" s="262" t="str">
        <x:v>Meziroční změna všech cyklů</x:v>
      </x:c>
      <x:c r="E6" s="262" t="str">
        <x:v>Podíl cyklů s cílem otěhotnět</x:v>
      </x:c>
      <x:c r="F6" s="263" t="str">
        <x:v>Reportující centra</x:v>
      </x:c>
      <x:c r="G6" s="221"/>
      <x:c r="H6" s="261" t="str">
        <x:v>Cíl cyklu</x:v>
      </x:c>
      <x:c r="I6" s="262" t="str">
        <x:v>Počet</x:v>
      </x:c>
      <x:c r="J6" s="262" t="str">
        <x:v>Podíl</x:v>
      </x:c>
      <x:c r="K6" s="263" t="str">
        <x:v>Význam</x:v>
      </x:c>
    </x:row>
    <x:row r="7">
      <x:c r="A7" s="264" t="n">
        <x:v>2007</x:v>
      </x:c>
      <x:c r="B7" s="265" t="n">
        <x:v>16367</x:v>
      </x:c>
      <x:c r="C7" s="265" t="n">
        <x:v>15740</x:v>
      </x:c>
      <x:c r="D7" s="266"/>
      <x:c r="E7" s="266" t="n">
        <x:f>IFERROR(C7/B7,"")</x:f>
        <x:v>0.9616912079183724</x:v>
      </x:c>
      <x:c r="F7" s="267" t="n">
        <x:v>26</x:v>
      </x:c>
      <x:c r="G7" s="221"/>
      <x:c r="H7" s="267" t="str">
        <x:v>IVF</x:v>
      </x:c>
      <x:c r="I7" s="265" t="n">
        <x:v>11412</x:v>
      </x:c>
      <x:c r="J7" s="266" t="n">
        <x:f>I7/SUM($I$7:$I$13)</x:f>
        <x:v>0.2099839917566747</x:v>
      </x:c>
      <x:c r="K7" s="267" t="str">
        <x:v>Odběr oocytů a mimotělní oplodnění (včetně ICSI)</x:v>
      </x:c>
    </x:row>
    <x:row r="8">
      <x:c r="A8" s="268" t="n">
        <x:v>2008</x:v>
      </x:c>
      <x:c r="B8" s="269" t="n">
        <x:v>19450</x:v>
      </x:c>
      <x:c r="C8" s="269" t="n">
        <x:v>17942</x:v>
      </x:c>
      <x:c r="D8" s="270" t="n">
        <x:f>IFERROR(B8/B7-1,"")</x:f>
        <x:v>0.18836683570599377</x:v>
      </x:c>
      <x:c r="E8" s="270" t="n">
        <x:f>IFERROR(C8/B8,"")</x:f>
        <x:v>0.9224678663239074</x:v>
      </x:c>
      <x:c r="F8" s="271" t="n">
        <x:v>30</x:v>
      </x:c>
      <x:c r="G8" s="221"/>
      <x:c r="H8" s="271" t="str">
        <x:v>KET</x:v>
      </x:c>
      <x:c r="I8" s="269" t="n">
        <x:v>22663</x:v>
      </x:c>
      <x:c r="J8" s="270" t="n">
        <x:f>I8/SUM($I$7:$I$13)</x:f>
        <x:v>0.417005538484185</x:v>
      </x:c>
      <x:c r="K8" s="271" t="str">
        <x:v>Kryoembryotransfer</x:v>
      </x:c>
    </x:row>
    <x:row r="9">
      <x:c r="A9" s="268" t="n">
        <x:v>2009</x:v>
      </x:c>
      <x:c r="B9" s="269" t="n">
        <x:v>22367</x:v>
      </x:c>
      <x:c r="C9" s="269" t="n">
        <x:v>20264</x:v>
      </x:c>
      <x:c r="D9" s="270" t="n">
        <x:f>IFERROR(B9/B8-1,"")</x:f>
        <x:v>0.1499742930591259</x:v>
      </x:c>
      <x:c r="E9" s="270" t="n">
        <x:f>IFERROR(C9/B9,"")</x:f>
        <x:v>0.9059775562212188</x:v>
      </x:c>
      <x:c r="F9" s="271" t="n">
        <x:v>29</x:v>
      </x:c>
      <x:c r="G9" s="221"/>
      <x:c r="H9" s="271" t="str">
        <x:v>ED</x:v>
      </x:c>
      <x:c r="I9" s="269" t="n">
        <x:v>4731</x:v>
      </x:c>
      <x:c r="J9" s="270" t="n">
        <x:f>I9/SUM($I$7:$I$13)</x:f>
        <x:v>0.08705172318619243</x:v>
      </x:c>
      <x:c r="K9" s="271" t="str">
        <x:v>Darování oocytů</x:v>
      </x:c>
    </x:row>
    <x:row r="10">
      <x:c r="A10" s="268" t="n">
        <x:v>2010</x:v>
      </x:c>
      <x:c r="B10" s="269" t="n">
        <x:v>23549</x:v>
      </x:c>
      <x:c r="C10" s="269" t="n">
        <x:v>20974</x:v>
      </x:c>
      <x:c r="D10" s="270" t="n">
        <x:f>IFERROR(B10/B9-1,"")</x:f>
        <x:v>0.052845710198059725</x:v>
      </x:c>
      <x:c r="E10" s="270" t="n">
        <x:f>IFERROR(C10/B10,"")</x:f>
        <x:v>0.8906535309354962</x:v>
      </x:c>
      <x:c r="F10" s="271" t="n">
        <x:v>31</x:v>
      </x:c>
      <x:c r="G10" s="221"/>
      <x:c r="H10" s="271" t="str">
        <x:v>OoR</x:v>
      </x:c>
      <x:c r="I10" s="269" t="n">
        <x:v>5663</x:v>
      </x:c>
      <x:c r="J10" s="270" t="n">
        <x:f>I10/SUM($I$7:$I$13)</x:f>
        <x:v>0.10420078385191454</x:v>
      </x:c>
      <x:c r="K10" s="271" t="str">
        <x:v>Přijetí darovaných oocytů</x:v>
      </x:c>
    </x:row>
    <x:row r="11">
      <x:c r="A11" s="268" t="n">
        <x:v>2011</x:v>
      </x:c>
      <x:c r="B11" s="269" t="n">
        <x:v>24208</x:v>
      </x:c>
      <x:c r="C11" s="269" t="n">
        <x:v>20945</x:v>
      </x:c>
      <x:c r="D11" s="270" t="n">
        <x:f>IFERROR(B11/B10-1,"")</x:f>
        <x:v>0.027984203150876796</x:v>
      </x:c>
      <x:c r="E11" s="270" t="n">
        <x:f>IFERROR(C11/B11,"")</x:f>
        <x:v>0.8652098479841375</x:v>
      </x:c>
      <x:c r="F11" s="271" t="n">
        <x:v>36</x:v>
      </x:c>
      <x:c r="G11" s="221"/>
      <x:c r="H11" s="271" t="str">
        <x:v>EmR</x:v>
      </x:c>
      <x:c r="I11" s="269" t="n">
        <x:v>1354</x:v>
      </x:c>
      <x:c r="J11" s="270" t="n">
        <x:f>I11/SUM($I$7:$I$13)</x:f>
        <x:v>0.024913978692476125</x:v>
      </x:c>
      <x:c r="K11" s="271" t="str">
        <x:v>Přijetí darovaného embrya</x:v>
      </x:c>
    </x:row>
    <x:row r="12">
      <x:c r="A12" s="268" t="n">
        <x:v>2012</x:v>
      </x:c>
      <x:c r="B12" s="269" t="n">
        <x:v>27319</x:v>
      </x:c>
      <x:c r="C12" s="269" t="n">
        <x:v>23186</x:v>
      </x:c>
      <x:c r="D12" s="270" t="n">
        <x:f>IFERROR(B12/B11-1,"")</x:f>
        <x:v>0.1285112359550562</x:v>
      </x:c>
      <x:c r="E12" s="270" t="n">
        <x:f>IFERROR(C12/B12,"")</x:f>
        <x:v>0.8487133496833705</x:v>
      </x:c>
      <x:c r="F12" s="271" t="n">
        <x:v>39</x:v>
      </x:c>
      <x:c r="G12" s="221"/>
      <x:c r="H12" s="271" t="str">
        <x:v>FREEZ</x:v>
      </x:c>
      <x:c r="I12" s="269" t="n">
        <x:v>8433</x:v>
      </x:c>
      <x:c r="J12" s="270" t="n">
        <x:f>I12/SUM($I$7:$I$13)</x:f>
        <x:v>0.15516955857729037</x:v>
      </x:c>
      <x:c r="K12" s="271" t="str">
        <x:v>Zamrazení embryí/oocytů</x:v>
      </x:c>
    </x:row>
    <x:row r="13">
      <x:c r="A13" s="268" t="n">
        <x:v>2013</x:v>
      </x:c>
      <x:c r="B13" s="269" t="n">
        <x:v>31645</x:v>
      </x:c>
      <x:c r="C13" s="269" t="n">
        <x:v>26776</x:v>
      </x:c>
      <x:c r="D13" s="270" t="n">
        <x:f>IFERROR(B13/B12-1,"")</x:f>
        <x:v>0.15835133057578976</x:v>
      </x:c>
      <x:c r="E13" s="270" t="n">
        <x:f>IFERROR(C13/B13,"")</x:f>
        <x:v>0.8461368304629483</x:v>
      </x:c>
      <x:c r="F13" s="271" t="n">
        <x:v>41</x:v>
      </x:c>
      <x:c r="G13" s="221"/>
      <x:c r="H13" s="272" t="str">
        <x:v>Jiná</x:v>
      </x:c>
      <x:c r="I13" s="273" t="n">
        <x:v>91</x:v>
      </x:c>
      <x:c r="J13" s="274" t="n">
        <x:f>I13/SUM($I$7:$I$13)</x:f>
        <x:v>0.0016744254512668592</x:v>
      </x:c>
      <x:c r="K13" s="272" t="str">
        <x:v>Ostatní cíle</x:v>
      </x:c>
    </x:row>
    <x:row r="14">
      <x:c r="A14" s="268" t="n">
        <x:v>2014</x:v>
      </x:c>
      <x:c r="B14" s="269" t="n">
        <x:v>35276</x:v>
      </x:c>
      <x:c r="C14" s="269" t="n">
        <x:v>29676</x:v>
      </x:c>
      <x:c r="D14" s="270" t="n">
        <x:f>IFERROR(B14/B13-1,"")</x:f>
        <x:v>0.11474166534997621</x:v>
      </x:c>
      <x:c r="E14" s="270" t="n">
        <x:f>IFERROR(C14/B14,"")</x:f>
        <x:v>0.8412518426125412</x:v>
      </x:c>
      <x:c r="F14" s="271" t="n">
        <x:v>42</x:v>
      </x:c>
      <x:c r="G14" s="221"/>
      <x:c r="H14" s="221"/>
      <x:c r="I14" s="221"/>
      <x:c r="J14" s="221"/>
      <x:c r="K14" s="221"/>
    </x:row>
    <x:row r="15">
      <x:c r="A15" s="268" t="n">
        <x:v>2015</x:v>
      </x:c>
      <x:c r="B15" s="269" t="n">
        <x:v>36988</x:v>
      </x:c>
      <x:c r="C15" s="269" t="n">
        <x:v>31171</x:v>
      </x:c>
      <x:c r="D15" s="270" t="n">
        <x:f>IFERROR(B15/B14-1,"")</x:f>
        <x:v>0.04853157954416609</x:v>
      </x:c>
      <x:c r="E15" s="270" t="n">
        <x:f>IFERROR(C15/B15,"")</x:f>
        <x:v>0.8427327781983346</x:v>
      </x:c>
      <x:c r="F15" s="271" t="n">
        <x:v>41</x:v>
      </x:c>
      <x:c r="G15" s="221"/>
      <x:c r="H15" s="275" t="str">
        <x:v>Interpretace: klasických IVF cyklů v posledních letech ubývá, zatímco KET a freeze-all rostou. Důvody zahrnují single embryo transfer, prevenci OHSS, PGT a možnost přípravy endometria. Kategorie FREEZ byla od roku 2023 rozdělena na FREMB a FROO, zde je ponechán součet pro časovou srovnatelnost.</x:v>
      </x:c>
      <x:c r="I15" s="275"/>
      <x:c r="J15" s="275"/>
      <x:c r="K15" s="275"/>
    </x:row>
    <x:row r="16">
      <x:c r="A16" s="268" t="n">
        <x:v>2016</x:v>
      </x:c>
      <x:c r="B16" s="269" t="n">
        <x:v>41428</x:v>
      </x:c>
      <x:c r="C16" s="269" t="n">
        <x:v>34628</x:v>
      </x:c>
      <x:c r="D16" s="270" t="n">
        <x:f>IFERROR(B16/B15-1,"")</x:f>
        <x:v>0.12003893154536605</x:v>
      </x:c>
      <x:c r="E16" s="270" t="n">
        <x:f>IFERROR(C16/B16,"")</x:f>
        <x:v>0.8358598049628271</x:v>
      </x:c>
      <x:c r="F16" s="271" t="n">
        <x:v>41</x:v>
      </x:c>
      <x:c r="G16" s="221"/>
      <x:c r="H16" s="275"/>
      <x:c r="I16" s="275"/>
      <x:c r="J16" s="275"/>
      <x:c r="K16" s="275"/>
    </x:row>
    <x:row r="17">
      <x:c r="A17" s="268" t="n">
        <x:v>2017</x:v>
      </x:c>
      <x:c r="B17" s="269" t="n">
        <x:v>43391</x:v>
      </x:c>
      <x:c r="C17" s="269" t="n">
        <x:v>35942</x:v>
      </x:c>
      <x:c r="D17" s="270" t="n">
        <x:f>IFERROR(B17/B16-1,"")</x:f>
        <x:v>0.047383412184995644</x:v>
      </x:c>
      <x:c r="E17" s="270" t="n">
        <x:f>IFERROR(C17/B17,"")</x:f>
        <x:v>0.8283284552096056</x:v>
      </x:c>
      <x:c r="F17" s="271" t="n">
        <x:v>44</x:v>
      </x:c>
      <x:c r="G17" s="221"/>
      <x:c r="H17" s="275"/>
      <x:c r="I17" s="275"/>
      <x:c r="J17" s="275"/>
      <x:c r="K17" s="275"/>
    </x:row>
    <x:row r="18">
      <x:c r="A18" s="268" t="n">
        <x:v>2018</x:v>
      </x:c>
      <x:c r="B18" s="269" t="n">
        <x:v>44635</x:v>
      </x:c>
      <x:c r="C18" s="269" t="n">
        <x:v>36328</x:v>
      </x:c>
      <x:c r="D18" s="270" t="n">
        <x:f>IFERROR(B18/B17-1,"")</x:f>
        <x:v>0.028669539766311036</x:v>
      </x:c>
      <x:c r="E18" s="270" t="n">
        <x:f>IFERROR(C18/B18,"")</x:f>
        <x:v>0.8138904447182704</x:v>
      </x:c>
      <x:c r="F18" s="271" t="n">
        <x:v>49</x:v>
      </x:c>
      <x:c r="G18" s="221"/>
      <x:c r="H18" s="275"/>
      <x:c r="I18" s="275"/>
      <x:c r="J18" s="275"/>
      <x:c r="K18" s="275"/>
    </x:row>
    <x:row r="19">
      <x:c r="A19" s="268" t="n">
        <x:v>2019</x:v>
      </x:c>
      <x:c r="B19" s="269" t="n">
        <x:v>46144</x:v>
      </x:c>
      <x:c r="C19" s="269" t="n">
        <x:v>37568</x:v>
      </x:c>
      <x:c r="D19" s="270" t="n">
        <x:f>IFERROR(B19/B18-1,"")</x:f>
        <x:v>0.03380755012882264</x:v>
      </x:c>
      <x:c r="E19" s="270" t="n">
        <x:f>IFERROR(C19/B19,"")</x:f>
        <x:v>0.8141470180305131</x:v>
      </x:c>
      <x:c r="F19" s="271" t="n">
        <x:v>46</x:v>
      </x:c>
      <x:c r="G19" s="221"/>
      <x:c r="H19" s="221"/>
      <x:c r="I19" s="221"/>
      <x:c r="J19" s="221"/>
      <x:c r="K19" s="221"/>
    </x:row>
    <x:row r="20">
      <x:c r="A20" s="268" t="n">
        <x:v>2020</x:v>
      </x:c>
      <x:c r="B20" s="269" t="n">
        <x:v>40280</x:v>
      </x:c>
      <x:c r="C20" s="269" t="n">
        <x:v>32968</x:v>
      </x:c>
      <x:c r="D20" s="270" t="n">
        <x:f>IFERROR(B20/B19-1,"")</x:f>
        <x:v>-0.12708044382801664</x:v>
      </x:c>
      <x:c r="E20" s="270" t="n">
        <x:f>IFERROR(C20/B20,"")</x:f>
        <x:v>0.8184707050645481</x:v>
      </x:c>
      <x:c r="F20" s="271" t="n">
        <x:v>49</x:v>
      </x:c>
      <x:c r="G20" s="221"/>
      <x:c r="H20" s="221"/>
      <x:c r="I20" s="221"/>
      <x:c r="J20" s="221"/>
      <x:c r="K20" s="221"/>
    </x:row>
    <x:row r="21">
      <x:c r="A21" s="268" t="n">
        <x:v>2021</x:v>
      </x:c>
      <x:c r="B21" s="269" t="n">
        <x:v>46829</x:v>
      </x:c>
      <x:c r="C21" s="269" t="n">
        <x:v>38565</x:v>
      </x:c>
      <x:c r="D21" s="270" t="n">
        <x:f>IFERROR(B21/B20-1,"")</x:f>
        <x:v>0.16258689175769603</x:v>
      </x:c>
      <x:c r="E21" s="270" t="n">
        <x:f>IFERROR(C21/B21,"")</x:f>
        <x:v>0.8235281556300583</x:v>
      </x:c>
      <x:c r="F21" s="271" t="n">
        <x:v>49</x:v>
      </x:c>
      <x:c r="G21" s="221"/>
      <x:c r="H21" s="221"/>
      <x:c r="I21" s="221"/>
      <x:c r="J21" s="221"/>
      <x:c r="K21" s="221"/>
    </x:row>
    <x:row r="22">
      <x:c r="A22" s="268" t="n">
        <x:v>2022</x:v>
      </x:c>
      <x:c r="B22" s="269" t="n">
        <x:v>52938</x:v>
      </x:c>
      <x:c r="C22" s="269" t="n">
        <x:v>42755</x:v>
      </x:c>
      <x:c r="D22" s="270" t="n">
        <x:f>IFERROR(B22/B21-1,"")</x:f>
        <x:v>0.13045335155565985</x:v>
      </x:c>
      <x:c r="E22" s="270" t="n">
        <x:f>IFERROR(C22/B22,"")</x:f>
        <x:v>0.8076429030186255</x:v>
      </x:c>
      <x:c r="F22" s="271" t="n">
        <x:v>48</x:v>
      </x:c>
      <x:c r="G22" s="221"/>
      <x:c r="H22" s="221"/>
      <x:c r="I22" s="221"/>
      <x:c r="J22" s="221"/>
      <x:c r="K22" s="221"/>
    </x:row>
    <x:row r="23">
      <x:c r="A23" s="268" t="n">
        <x:v>2023</x:v>
      </x:c>
      <x:c r="B23" s="269" t="n">
        <x:v>54347</x:v>
      </x:c>
      <x:c r="C23" s="269" t="n">
        <x:v>41092</x:v>
      </x:c>
      <x:c r="D23" s="270" t="n">
        <x:f>IFERROR(B23/B22-1,"")</x:f>
        <x:v>0.02661604140692897</x:v>
      </x:c>
      <x:c r="E23" s="270" t="n">
        <x:f>IFERROR(C23/B23,"")</x:f>
        <x:v>0.7561042927852504</x:v>
      </x:c>
      <x:c r="F23" s="271" t="n">
        <x:v>48</x:v>
      </x:c>
      <x:c r="G23" s="221"/>
      <x:c r="H23" s="221"/>
      <x:c r="I23" s="221"/>
      <x:c r="J23" s="221"/>
      <x:c r="K23" s="221"/>
    </x:row>
    <x:row r="24">
      <x:c r="A24" s="276" t="n">
        <x:v>2024</x:v>
      </x:c>
      <x:c r="B24" s="273" t="n">
        <x:v>50233</x:v>
      </x:c>
      <x:c r="C24" s="273" t="n">
        <x:v>38939</x:v>
      </x:c>
      <x:c r="D24" s="274" t="n">
        <x:f>IFERROR(B24/B23-1,"")</x:f>
        <x:v>-0.07569875062100939</x:v>
      </x:c>
      <x:c r="E24" s="274" t="n">
        <x:f>IFERROR(C24/B24,"")</x:f>
        <x:v>0.7751677184321064</x:v>
      </x:c>
      <x:c r="F24" s="272" t="n">
        <x:v>49</x:v>
      </x:c>
      <x:c r="G24" s="221"/>
      <x:c r="H24" s="221"/>
      <x:c r="I24" s="221"/>
      <x:c r="J24" s="221"/>
      <x:c r="K24" s="221"/>
    </x:row>
  </x:sheetData>
  <x:mergeCells>
    <x:mergeCell ref="A1:K2"/>
    <x:mergeCell ref="A3:K3"/>
    <x:mergeCell ref="A5:F5"/>
    <x:mergeCell ref="H5:K5"/>
    <x:mergeCell ref="H15:K18"/>
  </x:mergeCells>
  <x:conditionalFormatting sqref="D7:D24">
    <x:cfRule type="colorScale" priority="1">
      <x:colorScale>
        <x:cfvo type="min"/>
        <x:cfvo type="percentile" val="50"/>
        <x:cfvo type="max"/>
        <x:color rgb="FFFCE8E8"/>
        <x:color rgb="FFFFFFFF"/>
        <x:color rgb="FFEAF6EE"/>
      </x:colorScale>
    </x:cfRule>
  </x:conditionalFormatting>
  <x:pageMargins left="0.7" right="0.7" top="0.75" bottom="0.75" header="0.3" footer="0.3"/>
  <x:drawing xmlns:r="http://schemas.openxmlformats.org/officeDocument/2006/relationships" r:id="Rc9bd1c63a9094b41"/>
  <x:legacyDrawing xmlns:r="http://schemas.openxmlformats.org/officeDocument/2006/relationships" r:id="R1d4605dacef74452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7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3" hidden="0" customWidth="1"/>
    <x:col min="9" max="9" width="8" hidden="0" customWidth="1"/>
    <x:col min="10" max="10" width="16" hidden="0" customWidth="1"/>
    <x:col min="11" max="11" width="16" hidden="0" customWidth="1"/>
    <x:col min="12" max="12" width="34" hidden="0" customWidth="1"/>
  </x:cols>
  <x:sheetData>
    <x:row r="1" ht="26" customHeight="1">
      <x:c r="A1" s="293" t="str">
        <x:v>ČESKO: ÚSPĚŠNOST A VĚK ŽENY</x:v>
      </x:c>
      <x:c r="B1" s="293"/>
      <x:c r="C1" s="293"/>
      <x:c r="D1" s="293"/>
      <x:c r="E1" s="293"/>
      <x:c r="F1" s="293"/>
      <x:c r="G1" s="293"/>
      <x:c r="H1" s="293"/>
      <x:c r="I1" s="293"/>
      <x:c r="J1" s="293"/>
      <x:c r="K1" s="293"/>
      <x:c r="L1" s="293"/>
    </x:row>
    <x:row r="2" ht="26" customHeight="1">
      <x:c r="A2" s="293"/>
      <x:c r="B2" s="293"/>
      <x:c r="C2" s="293"/>
      <x:c r="D2" s="293"/>
      <x:c r="E2" s="293"/>
      <x:c r="F2" s="293"/>
      <x:c r="G2" s="293"/>
      <x:c r="H2" s="293"/>
      <x:c r="I2" s="293"/>
      <x:c r="J2" s="293"/>
      <x:c r="K2" s="293"/>
      <x:c r="L2" s="293"/>
    </x:row>
    <x:row r="3" ht="36" customHeight="1">
      <x:c r="A3" s="220" t="str">
        <x:v>Úspěšnost musí mít vždy uvedený jmenovatel. Zde: porody na 100 zahájených plauzibilních IVF cyklů, není-li uvedeno jinak.</x:v>
      </x:c>
      <x:c r="B3" s="220"/>
      <x:c r="C3" s="220"/>
      <x:c r="D3" s="220"/>
      <x:c r="E3" s="220"/>
      <x:c r="F3" s="220"/>
      <x:c r="G3" s="220"/>
      <x:c r="H3" s="220"/>
      <x:c r="I3" s="220"/>
      <x:c r="J3" s="220"/>
      <x:c r="K3" s="220"/>
      <x:c r="L3" s="220"/>
    </x:row>
    <x:row r="4">
      <x:c r="A4" s="221"/>
      <x:c r="B4" s="221"/>
      <x:c r="C4" s="221"/>
      <x:c r="D4" s="221"/>
      <x:c r="E4" s="221"/>
      <x:c r="F4" s="221"/>
      <x:c r="G4" s="221"/>
      <x:c r="H4" s="221"/>
      <x:c r="I4" s="221"/>
      <x:c r="J4" s="221"/>
      <x:c r="K4" s="221"/>
      <x:c r="L4" s="221"/>
    </x:row>
    <x:row r="5">
      <x:c r="A5" s="259" t="str">
        <x:v>Porody na zahájený IVF cyklus podle věku</x:v>
      </x:c>
      <x:c r="B5" s="259"/>
      <x:c r="C5" s="259"/>
      <x:c r="D5" s="259"/>
      <x:c r="E5" s="259"/>
      <x:c r="F5" s="259"/>
      <x:c r="G5" s="259"/>
      <x:c r="H5" s="221"/>
      <x:c r="I5" s="277" t="str">
        <x:v>Implantation rate po IVF/ICSI (2023)</x:v>
      </x:c>
      <x:c r="J5" s="277"/>
      <x:c r="K5" s="277"/>
      <x:c r="L5" s="277"/>
    </x:row>
    <x:row r="6">
      <x:c r="A6" s="261" t="str">
        <x:v>Věková skupina</x:v>
      </x:c>
      <x:c r="B6" s="262" t="str">
        <x:v>2021</x:v>
      </x:c>
      <x:c r="C6" s="262" t="str">
        <x:v>2022</x:v>
      </x:c>
      <x:c r="D6" s="262" t="str">
        <x:v>2023</x:v>
      </x:c>
      <x:c r="E6" s="262" t="str">
        <x:v>Změna 2021–2023 (p. b.)</x:v>
      </x:c>
      <x:c r="F6" s="262" t="str">
        <x:v>Poměr &lt;35 / daná skupina (2023)</x:v>
      </x:c>
      <x:c r="G6" s="263" t="str">
        <x:v>2023 – kontrolní výpočet</x:v>
      </x:c>
      <x:c r="H6" s="221"/>
      <x:c r="I6" s="261" t="str">
        <x:v>Věk</x:v>
      </x:c>
      <x:c r="J6" s="262" t="str">
        <x:v>Implantation rate</x:v>
      </x:c>
      <x:c r="K6" s="262" t="str">
        <x:v>Počet cyklů</x:v>
      </x:c>
      <x:c r="L6" s="263" t="str">
        <x:v>Poznámka</x:v>
      </x:c>
    </x:row>
    <x:row r="7">
      <x:c r="A7" s="267" t="str">
        <x:v>&lt;35 let</x:v>
      </x:c>
      <x:c r="B7" s="266" t="n">
        <x:v>0.203</x:v>
      </x:c>
      <x:c r="C7" s="266" t="n">
        <x:v>0.187</x:v>
      </x:c>
      <x:c r="D7" s="266" t="n">
        <x:v>0.186</x:v>
      </x:c>
      <x:c r="E7" s="266" t="n">
        <x:f>D7-B7</x:f>
        <x:v>-0.017000000000000015</x:v>
      </x:c>
      <x:c r="F7" s="278" t="n">
        <x:f>$D$7/D7</x:f>
        <x:v>1</x:v>
      </x:c>
      <x:c r="G7" s="266" t="n">
        <x:f>D7</x:f>
        <x:v>0.186</x:v>
      </x:c>
      <x:c r="H7" s="221"/>
      <x:c r="I7" s="267" t="n">
        <x:v>25</x:v>
      </x:c>
      <x:c r="J7" s="279" t="n">
        <x:v>0.43</x:v>
      </x:c>
      <x:c r="K7" s="265" t="n">
        <x:v>66</x:v>
      </x:c>
      <x:c r="L7" s="267" t="str"/>
    </x:row>
    <x:row r="8">
      <x:c r="A8" s="271" t="str">
        <x:v>35–39 let</x:v>
      </x:c>
      <x:c r="B8" s="270" t="n">
        <x:v>0.136</x:v>
      </x:c>
      <x:c r="C8" s="270" t="n">
        <x:v>0.122</x:v>
      </x:c>
      <x:c r="D8" s="270" t="n">
        <x:v>0.105</x:v>
      </x:c>
      <x:c r="E8" s="270" t="n">
        <x:f>D8-B8</x:f>
        <x:v>-0.031000000000000014</x:v>
      </x:c>
      <x:c r="F8" s="280" t="n">
        <x:f>$D$7/D8</x:f>
        <x:v>1.7714285714285716</x:v>
      </x:c>
      <x:c r="G8" s="270"/>
      <x:c r="H8" s="221"/>
      <x:c r="I8" s="271" t="n">
        <x:v>26</x:v>
      </x:c>
      <x:c r="J8" s="281" t="n">
        <x:v>0.29</x:v>
      </x:c>
      <x:c r="K8" s="269" t="n">
        <x:v>95</x:v>
      </x:c>
      <x:c r="L8" s="271" t="str"/>
    </x:row>
    <x:row r="9">
      <x:c r="A9" s="272" t="str">
        <x:v>40+ let</x:v>
      </x:c>
      <x:c r="B9" s="274" t="n">
        <x:v>0.032</x:v>
      </x:c>
      <x:c r="C9" s="274" t="n">
        <x:v>0.026</x:v>
      </x:c>
      <x:c r="D9" s="274" t="n">
        <x:v>0.025</x:v>
      </x:c>
      <x:c r="E9" s="274" t="n">
        <x:f>D9-B9</x:f>
        <x:v>-0.006999999999999999</x:v>
      </x:c>
      <x:c r="F9" s="282" t="n">
        <x:f>$D$7/D9</x:f>
        <x:v>7.4399999999999995</x:v>
      </x:c>
      <x:c r="G9" s="274"/>
      <x:c r="H9" s="221"/>
      <x:c r="I9" s="271" t="n">
        <x:v>27</x:v>
      </x:c>
      <x:c r="J9" s="281" t="n">
        <x:v>0.43</x:v>
      </x:c>
      <x:c r="K9" s="269" t="n">
        <x:v>141</x:v>
      </x:c>
      <x:c r="L9" s="271" t="str"/>
    </x:row>
    <x:row r="10">
      <x:c r="A10" s="221"/>
      <x:c r="B10" s="221"/>
      <x:c r="C10" s="221"/>
      <x:c r="D10" s="221"/>
      <x:c r="E10" s="221"/>
      <x:c r="F10" s="221"/>
      <x:c r="G10" s="221"/>
      <x:c r="H10" s="221"/>
      <x:c r="I10" s="271" t="n">
        <x:v>28</x:v>
      </x:c>
      <x:c r="J10" s="281" t="n">
        <x:v>0.4</x:v>
      </x:c>
      <x:c r="K10" s="269" t="n">
        <x:v>175</x:v>
      </x:c>
      <x:c r="L10" s="271" t="str"/>
    </x:row>
    <x:row r="11">
      <x:c r="A11" s="260" t="str">
        <x:v>Průběh IVF cyklů v roce 2023</x:v>
      </x:c>
      <x:c r="B11" s="260"/>
      <x:c r="C11" s="260"/>
      <x:c r="D11" s="260"/>
      <x:c r="E11" s="260"/>
      <x:c r="F11" s="260"/>
      <x:c r="G11" s="260"/>
      <x:c r="H11" s="221"/>
      <x:c r="I11" s="271" t="n">
        <x:v>29</x:v>
      </x:c>
      <x:c r="J11" s="281" t="n">
        <x:v>0.4</x:v>
      </x:c>
      <x:c r="K11" s="269" t="n">
        <x:v>238</x:v>
      </x:c>
      <x:c r="L11" s="271" t="str"/>
    </x:row>
    <x:row r="12">
      <x:c r="A12" s="261" t="str">
        <x:v>Věková skupina</x:v>
      </x:c>
      <x:c r="B12" s="262" t="str">
        <x:v>Zahájené cykly</x:v>
      </x:c>
      <x:c r="C12" s="262" t="str">
        <x:v>Cykly s ET</x:v>
      </x:c>
      <x:c r="D12" s="262" t="str">
        <x:v>Klinická gravidita</x:v>
      </x:c>
      <x:c r="E12" s="262" t="str">
        <x:v>Porody</x:v>
      </x:c>
      <x:c r="F12" s="262" t="str">
        <x:v>Porozené děti</x:v>
      </x:c>
      <x:c r="G12" s="263" t="str">
        <x:v>Porody / zahájené cykly</x:v>
      </x:c>
      <x:c r="H12" s="221"/>
      <x:c r="I12" s="271" t="n">
        <x:v>30</x:v>
      </x:c>
      <x:c r="J12" s="281" t="n">
        <x:v>0.31</x:v>
      </x:c>
      <x:c r="K12" s="269" t="n">
        <x:v>243</x:v>
      </x:c>
      <x:c r="L12" s="271" t="str"/>
    </x:row>
    <x:row r="13">
      <x:c r="A13" s="267" t="str">
        <x:v>&lt;35 let</x:v>
      </x:c>
      <x:c r="B13" s="265" t="n">
        <x:v>4272</x:v>
      </x:c>
      <x:c r="C13" s="265" t="n">
        <x:v>2676</x:v>
      </x:c>
      <x:c r="D13" s="265" t="n">
        <x:v>1087</x:v>
      </x:c>
      <x:c r="E13" s="265" t="n">
        <x:v>796</x:v>
      </x:c>
      <x:c r="F13" s="265" t="n">
        <x:v>806</x:v>
      </x:c>
      <x:c r="G13" s="266" t="n">
        <x:f>E13/B13</x:f>
        <x:v>0.18632958801498128</x:v>
      </x:c>
      <x:c r="H13" s="221"/>
      <x:c r="I13" s="271" t="n">
        <x:v>31</x:v>
      </x:c>
      <x:c r="J13" s="281" t="n">
        <x:v>0.36</x:v>
      </x:c>
      <x:c r="K13" s="269" t="n">
        <x:v>365</x:v>
      </x:c>
      <x:c r="L13" s="271" t="str"/>
    </x:row>
    <x:row r="14">
      <x:c r="A14" s="271" t="str">
        <x:v>35–39 let</x:v>
      </x:c>
      <x:c r="B14" s="269" t="n">
        <x:v>4289</x:v>
      </x:c>
      <x:c r="C14" s="269" t="n">
        <x:v>2508</x:v>
      </x:c>
      <x:c r="D14" s="269" t="n">
        <x:v>714</x:v>
      </x:c>
      <x:c r="E14" s="269" t="n">
        <x:v>450</x:v>
      </x:c>
      <x:c r="F14" s="269" t="n">
        <x:v>458</x:v>
      </x:c>
      <x:c r="G14" s="270" t="n">
        <x:f>E14/B14</x:f>
        <x:v>0.1049195616693868</x:v>
      </x:c>
      <x:c r="H14" s="221"/>
      <x:c r="I14" s="271" t="n">
        <x:v>32</x:v>
      </x:c>
      <x:c r="J14" s="281" t="n">
        <x:v>0.34</x:v>
      </x:c>
      <x:c r="K14" s="269" t="n">
        <x:v>402</x:v>
      </x:c>
      <x:c r="L14" s="271" t="str"/>
    </x:row>
    <x:row r="15">
      <x:c r="A15" s="272" t="str">
        <x:v>40+ let</x:v>
      </x:c>
      <x:c r="B15" s="273" t="n">
        <x:v>2851</x:v>
      </x:c>
      <x:c r="C15" s="273" t="n">
        <x:v>1282</x:v>
      </x:c>
      <x:c r="D15" s="273" t="n">
        <x:v>171</x:v>
      </x:c>
      <x:c r="E15" s="273" t="n">
        <x:v>72</x:v>
      </x:c>
      <x:c r="F15" s="273" t="n">
        <x:v>72</x:v>
      </x:c>
      <x:c r="G15" s="274" t="n">
        <x:f>E15/B15</x:f>
        <x:v>0.02525429673798667</x:v>
      </x:c>
      <x:c r="H15" s="221"/>
      <x:c r="I15" s="271" t="n">
        <x:v>33</x:v>
      </x:c>
      <x:c r="J15" s="281" t="n">
        <x:v>0.35</x:v>
      </x:c>
      <x:c r="K15" s="269" t="n">
        <x:v>384</x:v>
      </x:c>
      <x:c r="L15" s="271" t="str"/>
    </x:row>
    <x:row r="16">
      <x:c r="A16" s="221"/>
      <x:c r="B16" s="221"/>
      <x:c r="C16" s="221"/>
      <x:c r="D16" s="221"/>
      <x:c r="E16" s="221"/>
      <x:c r="F16" s="221"/>
      <x:c r="G16" s="221"/>
      <x:c r="H16" s="221"/>
      <x:c r="I16" s="271" t="n">
        <x:v>34</x:v>
      </x:c>
      <x:c r="J16" s="281" t="n">
        <x:v>0.34</x:v>
      </x:c>
      <x:c r="K16" s="269" t="n">
        <x:v>483</x:v>
      </x:c>
      <x:c r="L16" s="271" t="str"/>
    </x:row>
    <x:row r="17">
      <x:c r="A17" s="221"/>
      <x:c r="B17" s="221"/>
      <x:c r="C17" s="221"/>
      <x:c r="D17" s="221"/>
      <x:c r="E17" s="221"/>
      <x:c r="F17" s="221"/>
      <x:c r="G17" s="221"/>
      <x:c r="H17" s="221"/>
      <x:c r="I17" s="271" t="n">
        <x:v>35</x:v>
      </x:c>
      <x:c r="J17" s="281" t="n">
        <x:v>0.28</x:v>
      </x:c>
      <x:c r="K17" s="269" t="n">
        <x:v>479</x:v>
      </x:c>
      <x:c r="L17" s="271" t="str"/>
    </x:row>
    <x:row r="18">
      <x:c r="A18" s="283" t="str">
        <x:v>Datový blok pro dashboard</x:v>
      </x:c>
      <x:c r="B18" s="283"/>
      <x:c r="C18" s="283"/>
      <x:c r="D18" s="283"/>
      <x:c r="E18" s="283"/>
      <x:c r="F18" s="283"/>
      <x:c r="G18" s="283"/>
      <x:c r="H18" s="221"/>
      <x:c r="I18" s="271" t="n">
        <x:v>36</x:v>
      </x:c>
      <x:c r="J18" s="281" t="n">
        <x:v>0.25</x:v>
      </x:c>
      <x:c r="K18" s="269" t="n">
        <x:v>435</x:v>
      </x:c>
      <x:c r="L18" s="271" t="str"/>
    </x:row>
    <x:row r="19">
      <x:c r="A19" s="261" t="str">
        <x:v>Věková skupina</x:v>
      </x:c>
      <x:c r="B19" s="262" t="str">
        <x:v>Zahájené</x:v>
      </x:c>
      <x:c r="C19" s="262" t="str">
        <x:v>ET</x:v>
      </x:c>
      <x:c r="D19" s="262" t="str">
        <x:v>Gravidity</x:v>
      </x:c>
      <x:c r="E19" s="262" t="str">
        <x:v>Porody</x:v>
      </x:c>
      <x:c r="F19" s="262" t="str">
        <x:v>Děti</x:v>
      </x:c>
      <x:c r="G19" s="263" t="str">
        <x:v>Porody / zahájené</x:v>
      </x:c>
      <x:c r="H19" s="221"/>
      <x:c r="I19" s="271" t="n">
        <x:v>37</x:v>
      </x:c>
      <x:c r="J19" s="281" t="n">
        <x:v>0.26</x:v>
      </x:c>
      <x:c r="K19" s="269" t="n">
        <x:v>457</x:v>
      </x:c>
      <x:c r="L19" s="271" t="str"/>
    </x:row>
    <x:row r="20">
      <x:c r="A20" s="221"/>
      <x:c r="B20" s="221"/>
      <x:c r="C20" s="221"/>
      <x:c r="D20" s="221"/>
      <x:c r="E20" s="221"/>
      <x:c r="F20" s="221"/>
      <x:c r="G20" s="221"/>
      <x:c r="H20" s="221"/>
      <x:c r="I20" s="271" t="n">
        <x:v>38</x:v>
      </x:c>
      <x:c r="J20" s="281" t="n">
        <x:v>0.23</x:v>
      </x:c>
      <x:c r="K20" s="269" t="n">
        <x:v>482</x:v>
      </x:c>
      <x:c r="L20" s="271" t="str"/>
    </x:row>
    <x:row r="21">
      <x:c r="A21" s="221"/>
      <x:c r="B21" s="221"/>
      <x:c r="C21" s="221"/>
      <x:c r="D21" s="221"/>
      <x:c r="E21" s="221"/>
      <x:c r="F21" s="221"/>
      <x:c r="G21" s="221"/>
      <x:c r="H21" s="221"/>
      <x:c r="I21" s="271" t="n">
        <x:v>39</x:v>
      </x:c>
      <x:c r="J21" s="281" t="n">
        <x:v>0.18</x:v>
      </x:c>
      <x:c r="K21" s="269" t="n">
        <x:v>665</x:v>
      </x:c>
      <x:c r="L21" s="271" t="str"/>
    </x:row>
    <x:row r="22">
      <x:c r="A22" s="267" t="str">
        <x:f>A13</x:f>
        <x:v>&lt;35 let</x:v>
      </x:c>
      <x:c r="B22" s="267" t="n">
        <x:f>B13</x:f>
        <x:v>4272</x:v>
      </x:c>
      <x:c r="C22" s="267" t="n">
        <x:f>C13</x:f>
        <x:v>2676</x:v>
      </x:c>
      <x:c r="D22" s="267" t="n">
        <x:f>D13</x:f>
        <x:v>1087</x:v>
      </x:c>
      <x:c r="E22" s="267" t="n">
        <x:f>E13</x:f>
        <x:v>796</x:v>
      </x:c>
      <x:c r="F22" s="267" t="n">
        <x:f>F13</x:f>
        <x:v>806</x:v>
      </x:c>
      <x:c r="G22" s="266" t="n">
        <x:f>G13</x:f>
        <x:v>0.18632958801498128</x:v>
      </x:c>
      <x:c r="H22" s="221"/>
      <x:c r="I22" s="271" t="n">
        <x:v>40</x:v>
      </x:c>
      <x:c r="J22" s="281" t="n">
        <x:v>0.16</x:v>
      </x:c>
      <x:c r="K22" s="269" t="n">
        <x:v>253</x:v>
      </x:c>
      <x:c r="L22" s="271" t="str">
        <x:v>Velmi nízká efektivita s vlastními oocyty</x:v>
      </x:c>
    </x:row>
    <x:row r="23">
      <x:c r="A23" s="271" t="str">
        <x:f>A14</x:f>
        <x:v>35–39 let</x:v>
      </x:c>
      <x:c r="B23" s="271" t="n">
        <x:f>B14</x:f>
        <x:v>4289</x:v>
      </x:c>
      <x:c r="C23" s="271" t="n">
        <x:f>C14</x:f>
        <x:v>2508</x:v>
      </x:c>
      <x:c r="D23" s="271" t="n">
        <x:f>D14</x:f>
        <x:v>714</x:v>
      </x:c>
      <x:c r="E23" s="271" t="n">
        <x:f>E14</x:f>
        <x:v>450</x:v>
      </x:c>
      <x:c r="F23" s="271" t="n">
        <x:f>F14</x:f>
        <x:v>458</x:v>
      </x:c>
      <x:c r="G23" s="270" t="n">
        <x:f>G14</x:f>
        <x:v>0.1049195616693868</x:v>
      </x:c>
      <x:c r="H23" s="221"/>
      <x:c r="I23" s="271" t="n">
        <x:v>41</x:v>
      </x:c>
      <x:c r="J23" s="281" t="n">
        <x:v>0.11</x:v>
      </x:c>
      <x:c r="K23" s="269" t="n">
        <x:v>283</x:v>
      </x:c>
      <x:c r="L23" s="271" t="str">
        <x:v>Velmi nízká efektivita s vlastními oocyty</x:v>
      </x:c>
    </x:row>
    <x:row r="24">
      <x:c r="A24" s="272" t="str">
        <x:f>A15</x:f>
        <x:v>40+ let</x:v>
      </x:c>
      <x:c r="B24" s="272" t="n">
        <x:f>B15</x:f>
        <x:v>2851</x:v>
      </x:c>
      <x:c r="C24" s="272" t="n">
        <x:f>C15</x:f>
        <x:v>1282</x:v>
      </x:c>
      <x:c r="D24" s="272" t="n">
        <x:f>D15</x:f>
        <x:v>171</x:v>
      </x:c>
      <x:c r="E24" s="272" t="n">
        <x:f>E15</x:f>
        <x:v>72</x:v>
      </x:c>
      <x:c r="F24" s="272" t="n">
        <x:f>F15</x:f>
        <x:v>72</x:v>
      </x:c>
      <x:c r="G24" s="274" t="n">
        <x:f>G15</x:f>
        <x:v>0.02525429673798667</x:v>
      </x:c>
      <x:c r="H24" s="221"/>
      <x:c r="I24" s="271" t="n">
        <x:v>42</x:v>
      </x:c>
      <x:c r="J24" s="281" t="n">
        <x:v>0.11</x:v>
      </x:c>
      <x:c r="K24" s="269" t="n">
        <x:v>257</x:v>
      </x:c>
      <x:c r="L24" s="271" t="str">
        <x:v>Velmi nízká efektivita s vlastními oocyty</x:v>
      </x:c>
    </x:row>
    <x:row r="25">
      <x:c r="A25" s="221"/>
      <x:c r="B25" s="221"/>
      <x:c r="C25" s="221"/>
      <x:c r="D25" s="221"/>
      <x:c r="E25" s="221"/>
      <x:c r="F25" s="221"/>
      <x:c r="G25" s="221"/>
      <x:c r="H25" s="221"/>
      <x:c r="I25" s="271" t="n">
        <x:v>43</x:v>
      </x:c>
      <x:c r="J25" s="281" t="n">
        <x:v>0.06</x:v>
      </x:c>
      <x:c r="K25" s="269" t="n">
        <x:v>190</x:v>
      </x:c>
      <x:c r="L25" s="271" t="str">
        <x:v>Velmi nízká efektivita s vlastními oocyty</x:v>
      </x:c>
    </x:row>
    <x:row r="26">
      <x:c r="A26" s="221"/>
      <x:c r="B26" s="221"/>
      <x:c r="C26" s="221"/>
      <x:c r="D26" s="221"/>
      <x:c r="E26" s="221"/>
      <x:c r="F26" s="221"/>
      <x:c r="G26" s="221"/>
      <x:c r="H26" s="221"/>
      <x:c r="I26" s="271" t="n">
        <x:v>44</x:v>
      </x:c>
      <x:c r="J26" s="281" t="n">
        <x:v>0.03</x:v>
      </x:c>
      <x:c r="K26" s="269" t="n">
        <x:v>127</x:v>
      </x:c>
      <x:c r="L26" s="271" t="str">
        <x:v>Velmi nízká efektivita s vlastními oocyty</x:v>
      </x:c>
    </x:row>
    <x:row r="27">
      <x:c r="A27" s="275" t="str">
        <x:v>NRRZ upozorňuje, že kolem 33 let začíná implantační úspěšnost výrazně klesat. U KET s vlastními oocyty rozhoduje věk při odběru oocytu; u darovaných oocytů se závislost na věku příjemkyně výrazně oslabuje. Klinická data nejsou osobní predikcí a nezahrnují kumulativní úspěšnost ze všech embryí po jednom odběru.</x:v>
      </x:c>
      <x:c r="B27" s="275"/>
      <x:c r="C27" s="275"/>
      <x:c r="D27" s="275"/>
      <x:c r="E27" s="275"/>
      <x:c r="F27" s="275"/>
      <x:c r="G27" s="275"/>
      <x:c r="H27" s="221"/>
      <x:c r="I27" s="272" t="n">
        <x:v>45</x:v>
      </x:c>
      <x:c r="J27" s="284" t="n">
        <x:v>0.04</x:v>
      </x:c>
      <x:c r="K27" s="273" t="n">
        <x:v>95</x:v>
      </x:c>
      <x:c r="L27" s="272" t="str">
        <x:v>Velmi nízká efektivita s vlastními oocyty</x:v>
      </x:c>
    </x:row>
    <x:row r="28">
      <x:c r="A28" s="275"/>
      <x:c r="B28" s="275"/>
      <x:c r="C28" s="275"/>
      <x:c r="D28" s="275"/>
      <x:c r="E28" s="275"/>
      <x:c r="F28" s="275"/>
      <x:c r="G28" s="275"/>
      <x:c r="H28" s="221"/>
      <x:c r="I28" s="221"/>
      <x:c r="J28" s="221"/>
      <x:c r="K28" s="221"/>
      <x:c r="L28" s="221"/>
    </x:row>
    <x:row r="29">
      <x:c r="A29" s="275"/>
      <x:c r="B29" s="275"/>
      <x:c r="C29" s="275"/>
      <x:c r="D29" s="275"/>
      <x:c r="E29" s="275"/>
      <x:c r="F29" s="275"/>
      <x:c r="G29" s="275"/>
      <x:c r="H29" s="221"/>
      <x:c r="I29" s="221"/>
      <x:c r="J29" s="221"/>
      <x:c r="K29" s="221"/>
      <x:c r="L29" s="221"/>
    </x:row>
    <x:row r="30">
      <x:c r="A30" s="275"/>
      <x:c r="B30" s="275"/>
      <x:c r="C30" s="275"/>
      <x:c r="D30" s="275"/>
      <x:c r="E30" s="275"/>
      <x:c r="F30" s="275"/>
      <x:c r="G30" s="275"/>
      <x:c r="H30" s="221"/>
      <x:c r="I30" s="221"/>
      <x:c r="J30" s="221"/>
      <x:c r="K30" s="221"/>
      <x:c r="L30" s="221"/>
    </x:row>
    <x:row r="31">
      <x:c r="A31" s="275"/>
      <x:c r="B31" s="275"/>
      <x:c r="C31" s="275"/>
      <x:c r="D31" s="275"/>
      <x:c r="E31" s="275"/>
      <x:c r="F31" s="275"/>
      <x:c r="G31" s="275"/>
      <x:c r="H31" s="221"/>
      <x:c r="I31" s="221"/>
      <x:c r="J31" s="221"/>
      <x:c r="K31" s="221"/>
      <x:c r="L31" s="221"/>
    </x:row>
  </x:sheetData>
  <x:mergeCells>
    <x:mergeCell ref="A1:L2"/>
    <x:mergeCell ref="A3:L3"/>
    <x:mergeCell ref="A5:G5"/>
    <x:mergeCell ref="A11:G11"/>
    <x:mergeCell ref="A18:G18"/>
    <x:mergeCell ref="I5:L5"/>
    <x:mergeCell ref="A27:G31"/>
  </x:mergeCells>
  <x:pageMargins left="0.7" right="0.7" top="0.75" bottom="0.75" header="0.3" footer="0.3"/>
  <x:drawing xmlns:r="http://schemas.openxmlformats.org/officeDocument/2006/relationships" r:id="Ra7c49fedf16a4fd8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9" hidden="0" customWidth="1"/>
    <x:col min="2" max="2" width="18" hidden="0" customWidth="1"/>
    <x:col min="3" max="3" width="18" hidden="0" customWidth="1"/>
    <x:col min="4" max="4" width="18" hidden="0" customWidth="1"/>
    <x:col min="5" max="5" width="16" hidden="0" customWidth="1"/>
    <x:col min="6" max="6" width="16" hidden="0" customWidth="1"/>
    <x:col min="7" max="7" width="3" hidden="0" customWidth="1"/>
    <x:col min="8" max="8" width="32" hidden="0" customWidth="1"/>
    <x:col min="9" max="9" width="16" hidden="0" customWidth="1"/>
    <x:col min="10" max="10" width="16" hidden="0" customWidth="1"/>
    <x:col min="11" max="11" width="16" hidden="0" customWidth="1"/>
  </x:cols>
  <x:sheetData>
    <x:row r="1" ht="26" customHeight="1">
      <x:c r="A1" s="293" t="str">
        <x:v>ČESKO: PORODY A POZOROVANÉ PERINATÁLNÍ ROZDÍLY</x:v>
      </x:c>
      <x:c r="B1" s="293"/>
      <x:c r="C1" s="293"/>
      <x:c r="D1" s="293"/>
      <x:c r="E1" s="293"/>
      <x:c r="F1" s="293"/>
      <x:c r="G1" s="293"/>
      <x:c r="H1" s="293"/>
      <x:c r="I1" s="293"/>
      <x:c r="J1" s="293"/>
      <x:c r="K1" s="293"/>
      <x:c r="L1" s="294"/>
    </x:row>
    <x:row r="2" ht="26" customHeight="1">
      <x:c r="A2" s="293"/>
      <x:c r="B2" s="293"/>
      <x:c r="C2" s="293"/>
      <x:c r="D2" s="293"/>
      <x:c r="E2" s="293"/>
      <x:c r="F2" s="293"/>
      <x:c r="G2" s="293"/>
      <x:c r="H2" s="293"/>
      <x:c r="I2" s="293"/>
      <x:c r="J2" s="293"/>
      <x:c r="K2" s="293"/>
      <x:c r="L2" s="294"/>
    </x:row>
    <x:row r="3" ht="36" customHeight="1">
      <x:c r="A3" s="220" t="str">
        <x:v>Propojená data NRRZ; ženy/cykly s náhradním identifikátorem nejsou v propojení zahrnuty. Rozdíly jsou neadjustované a nelze je automaticky vykládat jako kauzální účinek IVF.</x:v>
      </x:c>
      <x:c r="B3" s="220"/>
      <x:c r="C3" s="220"/>
      <x:c r="D3" s="220"/>
      <x:c r="E3" s="220"/>
      <x:c r="F3" s="220"/>
      <x:c r="G3" s="220"/>
      <x:c r="H3" s="220"/>
      <x:c r="I3" s="220"/>
      <x:c r="J3" s="220"/>
      <x:c r="K3" s="220"/>
    </x:row>
    <x:row r="4">
      <x:c r="A4" s="221"/>
      <x:c r="B4" s="221"/>
      <x:c r="C4" s="221"/>
      <x:c r="D4" s="221"/>
      <x:c r="E4" s="221"/>
      <x:c r="F4" s="221"/>
      <x:c r="G4" s="221"/>
      <x:c r="H4" s="221"/>
      <x:c r="I4" s="221"/>
      <x:c r="J4" s="221"/>
      <x:c r="K4" s="221"/>
    </x:row>
    <x:row r="5">
      <x:c r="A5" s="259" t="str">
        <x:v>Živě narození po asistované reprodukci</x:v>
      </x:c>
      <x:c r="B5" s="259"/>
      <x:c r="C5" s="259"/>
      <x:c r="D5" s="259"/>
      <x:c r="E5" s="259"/>
      <x:c r="F5" s="259"/>
      <x:c r="G5" s="221"/>
      <x:c r="H5" s="285" t="str">
        <x:v>Rok 2024: AR vs bez AR (pozorované)</x:v>
      </x:c>
      <x:c r="I5" s="285"/>
      <x:c r="J5" s="285"/>
      <x:c r="K5" s="285"/>
    </x:row>
    <x:row r="6">
      <x:c r="A6" s="261" t="str">
        <x:v>Rok</x:v>
      </x:c>
      <x:c r="B6" s="262" t="str">
        <x:v>Živě narození celkem</x:v>
      </x:c>
      <x:c r="C6" s="262" t="str">
        <x:v>Po AR</x:v>
      </x:c>
      <x:c r="D6" s="262" t="str">
        <x:v>Bez AR</x:v>
      </x:c>
      <x:c r="E6" s="262" t="str">
        <x:v>Podíl po AR</x:v>
      </x:c>
      <x:c r="F6" s="263" t="str">
        <x:v>Meziroční změna podílu</x:v>
      </x:c>
      <x:c r="G6" s="221"/>
      <x:c r="H6" s="261" t="str">
        <x:v>Ukazatel</x:v>
      </x:c>
      <x:c r="I6" s="262" t="str">
        <x:v>Po AR</x:v>
      </x:c>
      <x:c r="J6" s="262" t="str">
        <x:v>Bez AR</x:v>
      </x:c>
      <x:c r="K6" s="263" t="str">
        <x:v>Poměr AR / bez AR</x:v>
      </x:c>
    </x:row>
    <x:row r="7">
      <x:c r="A7" s="267" t="n">
        <x:v>2013</x:v>
      </x:c>
      <x:c r="B7" s="265" t="n">
        <x:v>103762</x:v>
      </x:c>
      <x:c r="C7" s="265" t="n">
        <x:v>3458</x:v>
      </x:c>
      <x:c r="D7" s="265" t="n">
        <x:f>B7-C7</x:f>
        <x:v>100304</x:v>
      </x:c>
      <x:c r="E7" s="266" t="n">
        <x:f>C7/B7</x:f>
        <x:v>0.033326265877681616</x:v>
      </x:c>
      <x:c r="F7" s="266"/>
      <x:c r="G7" s="221"/>
      <x:c r="H7" s="267" t="str">
        <x:v>Porod císařským řezem</x:v>
      </x:c>
      <x:c r="I7" s="266" t="n">
        <x:v>0.463</x:v>
      </x:c>
      <x:c r="J7" s="266" t="n">
        <x:v>0.254</x:v>
      </x:c>
      <x:c r="K7" s="286" t="n">
        <x:f>I7/J7</x:f>
        <x:v>1.8228346456692914</x:v>
      </x:c>
    </x:row>
    <x:row r="8">
      <x:c r="A8" s="271" t="n">
        <x:v>2014</x:v>
      </x:c>
      <x:c r="B8" s="269" t="n">
        <x:v>107165</x:v>
      </x:c>
      <x:c r="C8" s="269" t="n">
        <x:v>3914</x:v>
      </x:c>
      <x:c r="D8" s="269" t="n">
        <x:f>B8-C8</x:f>
        <x:v>103251</x:v>
      </x:c>
      <x:c r="E8" s="270" t="n">
        <x:f>C8/B8</x:f>
        <x:v>0.03652311855549853</x:v>
      </x:c>
      <x:c r="F8" s="270" t="n">
        <x:f>E8-E7</x:f>
        <x:v>0.0031968526778169137</x:v>
      </x:c>
      <x:c r="G8" s="221"/>
      <x:c r="H8" s="271" t="str">
        <x:v>Nízká porodní hmotnost &lt;2,5 kg</x:v>
      </x:c>
      <x:c r="I8" s="270" t="n">
        <x:v>0.095</x:v>
      </x:c>
      <x:c r="J8" s="270" t="n">
        <x:v>0.066</x:v>
      </x:c>
      <x:c r="K8" s="287" t="n">
        <x:f>I8/J8</x:f>
        <x:v>1.4393939393939394</x:v>
      </x:c>
    </x:row>
    <x:row r="9">
      <x:c r="A9" s="271" t="n">
        <x:v>2015</x:v>
      </x:c>
      <x:c r="B9" s="269" t="n">
        <x:v>107542</x:v>
      </x:c>
      <x:c r="C9" s="269" t="n">
        <x:v>3751</x:v>
      </x:c>
      <x:c r="D9" s="269" t="n">
        <x:f>B9-C9</x:f>
        <x:v>103791</x:v>
      </x:c>
      <x:c r="E9" s="270" t="n">
        <x:f>C9/B9</x:f>
        <x:v>0.034879395956928454</x:v>
      </x:c>
      <x:c r="F9" s="270" t="n">
        <x:f>E9-E8</x:f>
        <x:v>-0.0016437225985700757</x:v>
      </x:c>
      <x:c r="G9" s="221"/>
      <x:c r="H9" s="271" t="str">
        <x:v>Syndrom dechové tísně (RDS)</x:v>
      </x:c>
      <x:c r="I9" s="270" t="n">
        <x:v>0.04</x:v>
      </x:c>
      <x:c r="J9" s="270" t="n">
        <x:v>0.021</x:v>
      </x:c>
      <x:c r="K9" s="287" t="n">
        <x:f>I9/J9</x:f>
        <x:v>1.9047619047619047</x:v>
      </x:c>
    </x:row>
    <x:row r="10">
      <x:c r="A10" s="271" t="n">
        <x:v>2016</x:v>
      </x:c>
      <x:c r="B10" s="269" t="n">
        <x:v>107910</x:v>
      </x:c>
      <x:c r="C10" s="269" t="n">
        <x:v>3655</x:v>
      </x:c>
      <x:c r="D10" s="269" t="n">
        <x:f>B10-C10</x:f>
        <x:v>104255</x:v>
      </x:c>
      <x:c r="E10" s="270" t="n">
        <x:f>C10/B10</x:f>
        <x:v>0.033870818274488</x:v>
      </x:c>
      <x:c r="F10" s="270" t="n">
        <x:f>E10-E9</x:f>
        <x:v>-0.001008577682440455</x:v>
      </x:c>
      <x:c r="G10" s="221"/>
      <x:c r="H10" s="272" t="str">
        <x:v>Průměrná hospitalizace (dny)</x:v>
      </x:c>
      <x:c r="I10" s="288" t="n">
        <x:v>5.5</x:v>
      </x:c>
      <x:c r="J10" s="288" t="n">
        <x:v>4.6</x:v>
      </x:c>
      <x:c r="K10" s="289" t="n">
        <x:f>I10/J10</x:f>
        <x:v>1.1956521739130437</x:v>
      </x:c>
    </x:row>
    <x:row r="11">
      <x:c r="A11" s="271" t="n">
        <x:v>2017</x:v>
      </x:c>
      <x:c r="B11" s="269" t="n">
        <x:v>109457</x:v>
      </x:c>
      <x:c r="C11" s="269" t="n">
        <x:v>4132</x:v>
      </x:c>
      <x:c r="D11" s="269" t="n">
        <x:f>B11-C11</x:f>
        <x:v>105325</x:v>
      </x:c>
      <x:c r="E11" s="270" t="n">
        <x:f>C11/B11</x:f>
        <x:v>0.03774998401198644</x:v>
      </x:c>
      <x:c r="F11" s="270" t="n">
        <x:f>E11-E10</x:f>
        <x:v>0.003879165737498441</x:v>
      </x:c>
      <x:c r="G11" s="221"/>
      <x:c r="H11" s="221"/>
      <x:c r="I11" s="221"/>
      <x:c r="J11" s="221"/>
      <x:c r="K11" s="221"/>
    </x:row>
    <x:row r="12">
      <x:c r="A12" s="271" t="n">
        <x:v>2018</x:v>
      </x:c>
      <x:c r="B12" s="269" t="n">
        <x:v>109101</x:v>
      </x:c>
      <x:c r="C12" s="269" t="n">
        <x:v>4205</x:v>
      </x:c>
      <x:c r="D12" s="269" t="n">
        <x:f>B12-C12</x:f>
        <x:v>104896</x:v>
      </x:c>
      <x:c r="E12" s="270" t="n">
        <x:f>C12/B12</x:f>
        <x:v>0.03854226817352728</x:v>
      </x:c>
      <x:c r="F12" s="270" t="n">
        <x:f>E12-E11</x:f>
        <x:v>0.0007922841615408405</x:v>
      </x:c>
      <x:c r="G12" s="221"/>
      <x:c r="H12" s="221"/>
      <x:c r="I12" s="221"/>
      <x:c r="J12" s="221"/>
      <x:c r="K12" s="221"/>
    </x:row>
    <x:row r="13">
      <x:c r="A13" s="271" t="n">
        <x:v>2019</x:v>
      </x:c>
      <x:c r="B13" s="269" t="n">
        <x:v>106864</x:v>
      </x:c>
      <x:c r="C13" s="269" t="n">
        <x:v>4134</x:v>
      </x:c>
      <x:c r="D13" s="269" t="n">
        <x:f>B13-C13</x:f>
        <x:v>102730</x:v>
      </x:c>
      <x:c r="E13" s="270" t="n">
        <x:f>C13/B13</x:f>
        <x:v>0.038684683335828716</x:v>
      </x:c>
      <x:c r="F13" s="270" t="n">
        <x:f>E13-E12</x:f>
        <x:v>0.00014241516230143608</x:v>
      </x:c>
      <x:c r="G13" s="221"/>
      <x:c r="H13" s="221"/>
      <x:c r="I13" s="221"/>
      <x:c r="J13" s="221"/>
      <x:c r="K13" s="221"/>
    </x:row>
    <x:row r="14">
      <x:c r="A14" s="271" t="n">
        <x:v>2020</x:v>
      </x:c>
      <x:c r="B14" s="269" t="n">
        <x:v>107642</x:v>
      </x:c>
      <x:c r="C14" s="269" t="n">
        <x:v>4009</x:v>
      </x:c>
      <x:c r="D14" s="269" t="n">
        <x:f>B14-C14</x:f>
        <x:v>103633</x:v>
      </x:c>
      <x:c r="E14" s="270" t="n">
        <x:f>C14/B14</x:f>
        <x:v>0.03724382675907174</x:v>
      </x:c>
      <x:c r="F14" s="270" t="n">
        <x:f>E14-E13</x:f>
        <x:v>-0.0014408565767569798</x:v>
      </x:c>
      <x:c r="G14" s="221"/>
      <x:c r="H14" s="221"/>
      <x:c r="I14" s="221"/>
      <x:c r="J14" s="221"/>
      <x:c r="K14" s="221"/>
    </x:row>
    <x:row r="15">
      <x:c r="A15" s="271" t="n">
        <x:v>2021</x:v>
      </x:c>
      <x:c r="B15" s="269" t="n">
        <x:v>107799</x:v>
      </x:c>
      <x:c r="C15" s="269" t="n">
        <x:v>4899</x:v>
      </x:c>
      <x:c r="D15" s="269" t="n">
        <x:f>B15-C15</x:f>
        <x:v>102900</x:v>
      </x:c>
      <x:c r="E15" s="270" t="n">
        <x:f>C15/B15</x:f>
        <x:v>0.045445690590821805</x:v>
      </x:c>
      <x:c r="F15" s="270" t="n">
        <x:f>E15-E14</x:f>
        <x:v>0.008201863831750068</x:v>
      </x:c>
      <x:c r="G15" s="221"/>
      <x:c r="H15" s="221"/>
      <x:c r="I15" s="221"/>
      <x:c r="J15" s="221"/>
      <x:c r="K15" s="221"/>
    </x:row>
    <x:row r="16">
      <x:c r="A16" s="271" t="n">
        <x:v>2022</x:v>
      </x:c>
      <x:c r="B16" s="269" t="n">
        <x:v>97021</x:v>
      </x:c>
      <x:c r="C16" s="269" t="n">
        <x:v>5253</x:v>
      </x:c>
      <x:c r="D16" s="269" t="n">
        <x:f>B16-C16</x:f>
        <x:v>91768</x:v>
      </x:c>
      <x:c r="E16" s="270" t="n">
        <x:f>C16/B16</x:f>
        <x:v>0.054142917512703434</x:v>
      </x:c>
      <x:c r="F16" s="270" t="n">
        <x:f>E16-E15</x:f>
        <x:v>0.008697226921881629</x:v>
      </x:c>
      <x:c r="G16" s="221"/>
      <x:c r="H16" s="221"/>
      <x:c r="I16" s="221"/>
      <x:c r="J16" s="221"/>
      <x:c r="K16" s="221"/>
    </x:row>
    <x:row r="17">
      <x:c r="A17" s="271" t="n">
        <x:v>2023</x:v>
      </x:c>
      <x:c r="B17" s="269" t="n">
        <x:v>86087</x:v>
      </x:c>
      <x:c r="C17" s="269" t="n">
        <x:v>4806</x:v>
      </x:c>
      <x:c r="D17" s="269" t="n">
        <x:f>B17-C17</x:f>
        <x:v>81281</x:v>
      </x:c>
      <x:c r="E17" s="270" t="n">
        <x:f>C17/B17</x:f>
        <x:v>0.05582724453169468</x:v>
      </x:c>
      <x:c r="F17" s="270" t="n">
        <x:f>E17-E16</x:f>
        <x:v>0.0016843270189912454</x:v>
      </x:c>
      <x:c r="G17" s="221"/>
      <x:c r="H17" s="221"/>
      <x:c r="I17" s="221"/>
      <x:c r="J17" s="221"/>
      <x:c r="K17" s="221"/>
    </x:row>
    <x:row r="18">
      <x:c r="A18" s="272" t="n">
        <x:v>2024</x:v>
      </x:c>
      <x:c r="B18" s="273" t="n">
        <x:v>78982</x:v>
      </x:c>
      <x:c r="C18" s="273" t="n">
        <x:v>5056</x:v>
      </x:c>
      <x:c r="D18" s="273" t="n">
        <x:f>B18-C18</x:f>
        <x:v>73926</x:v>
      </x:c>
      <x:c r="E18" s="274" t="n">
        <x:f>C18/B18</x:f>
        <x:v>0.06401458560178268</x:v>
      </x:c>
      <x:c r="F18" s="274" t="n">
        <x:f>E18-E17</x:f>
        <x:v>0.008187341070087999</x:v>
      </x:c>
      <x:c r="G18" s="221"/>
      <x:c r="H18" s="221"/>
      <x:c r="I18" s="221"/>
      <x:c r="J18" s="221"/>
      <x:c r="K18" s="221"/>
    </x:row>
    <x:row r="19">
      <x:c r="A19" s="221"/>
      <x:c r="B19" s="221"/>
      <x:c r="C19" s="221"/>
      <x:c r="D19" s="221"/>
      <x:c r="E19" s="221"/>
      <x:c r="F19" s="221"/>
      <x:c r="G19" s="221"/>
      <x:c r="H19" s="221"/>
      <x:c r="I19" s="221"/>
      <x:c r="J19" s="221"/>
      <x:c r="K19" s="221"/>
    </x:row>
    <x:row r="20">
      <x:c r="A20" s="221"/>
      <x:c r="B20" s="221"/>
      <x:c r="C20" s="221"/>
      <x:c r="D20" s="221"/>
      <x:c r="E20" s="221"/>
      <x:c r="F20" s="221"/>
      <x:c r="G20" s="221"/>
      <x:c r="H20" s="221"/>
      <x:c r="I20" s="221"/>
      <x:c r="J20" s="221"/>
      <x:c r="K20" s="221"/>
    </x:row>
    <x:row r="21">
      <x:c r="A21" s="221"/>
      <x:c r="B21" s="221"/>
      <x:c r="C21" s="221"/>
      <x:c r="D21" s="221"/>
      <x:c r="E21" s="221"/>
      <x:c r="F21" s="221"/>
      <x:c r="G21" s="221"/>
      <x:c r="H21" s="221"/>
      <x:c r="I21" s="221"/>
      <x:c r="J21" s="221"/>
      <x:c r="K21" s="221"/>
    </x:row>
    <x:row r="22">
      <x:c r="A22" s="221"/>
      <x:c r="B22" s="221"/>
      <x:c r="C22" s="221"/>
      <x:c r="D22" s="221"/>
      <x:c r="E22" s="221"/>
      <x:c r="F22" s="221"/>
      <x:c r="G22" s="221"/>
      <x:c r="H22" s="221"/>
      <x:c r="I22" s="221"/>
      <x:c r="J22" s="221"/>
      <x:c r="K22" s="221"/>
    </x:row>
    <x:row r="23">
      <x:c r="A23" s="221"/>
      <x:c r="B23" s="221"/>
      <x:c r="C23" s="221"/>
      <x:c r="D23" s="221"/>
      <x:c r="E23" s="221"/>
      <x:c r="F23" s="221"/>
      <x:c r="G23" s="221"/>
      <x:c r="H23" s="221"/>
      <x:c r="I23" s="221"/>
      <x:c r="J23" s="221"/>
      <x:c r="K23" s="221"/>
    </x:row>
    <x:row r="24">
      <x:c r="A24" s="221"/>
      <x:c r="B24" s="221"/>
      <x:c r="C24" s="221"/>
      <x:c r="D24" s="221"/>
      <x:c r="E24" s="221"/>
      <x:c r="F24" s="221"/>
      <x:c r="G24" s="221"/>
      <x:c r="H24" s="221"/>
      <x:c r="I24" s="221"/>
      <x:c r="J24" s="221"/>
      <x:c r="K24" s="221"/>
    </x:row>
    <x:row r="25">
      <x:c r="A25" s="221"/>
      <x:c r="B25" s="221"/>
      <x:c r="C25" s="221"/>
      <x:c r="D25" s="221"/>
      <x:c r="E25" s="221"/>
      <x:c r="F25" s="221"/>
      <x:c r="G25" s="221"/>
      <x:c r="H25" s="221"/>
      <x:c r="I25" s="221"/>
      <x:c r="J25" s="221"/>
      <x:c r="K25" s="221"/>
    </x:row>
    <x:row r="26">
      <x:c r="A26" s="221"/>
      <x:c r="B26" s="221"/>
      <x:c r="C26" s="221"/>
      <x:c r="D26" s="221"/>
      <x:c r="E26" s="221"/>
      <x:c r="F26" s="221"/>
      <x:c r="G26" s="221"/>
      <x:c r="H26" s="221"/>
      <x:c r="I26" s="221"/>
      <x:c r="J26" s="221"/>
      <x:c r="K26" s="221"/>
    </x:row>
    <x:row r="27">
      <x:c r="A27" s="221"/>
      <x:c r="B27" s="221"/>
      <x:c r="C27" s="221"/>
      <x:c r="D27" s="221"/>
      <x:c r="E27" s="221"/>
      <x:c r="F27" s="221"/>
      <x:c r="G27" s="221"/>
      <x:c r="H27" s="221"/>
      <x:c r="I27" s="221"/>
      <x:c r="J27" s="221"/>
      <x:c r="K27" s="221"/>
    </x:row>
    <x:row r="28">
      <x:c r="A28" s="221"/>
      <x:c r="B28" s="221"/>
      <x:c r="C28" s="221"/>
      <x:c r="D28" s="221"/>
      <x:c r="E28" s="221"/>
      <x:c r="F28" s="221"/>
      <x:c r="G28" s="221"/>
      <x:c r="H28" s="275" t="str">
        <x:v>Co rozdíly vysvětluje: rodičky po AR jsou v průměru starší, častěji prvorodičky, častěji mají vícečetné těhotenství a nesou diagnózu spojenou s neplodností. Část rizika proto pochází z výchozího zdravotního stavu a demografie, část z mnohočetnosti a část může souviset s konkrétním postupem. Pro kauzální závěr jsou nutné adjustované studie.</x:v>
      </x:c>
      <x:c r="I28" s="275"/>
      <x:c r="J28" s="275"/>
      <x:c r="K28" s="275"/>
    </x:row>
    <x:row r="29">
      <x:c r="A29" s="221"/>
      <x:c r="B29" s="221"/>
      <x:c r="C29" s="221"/>
      <x:c r="D29" s="221"/>
      <x:c r="E29" s="221"/>
      <x:c r="F29" s="221"/>
      <x:c r="G29" s="221"/>
      <x:c r="H29" s="275"/>
      <x:c r="I29" s="275"/>
      <x:c r="J29" s="275"/>
      <x:c r="K29" s="275"/>
    </x:row>
    <x:row r="30">
      <x:c r="A30" s="221"/>
      <x:c r="B30" s="221"/>
      <x:c r="C30" s="221"/>
      <x:c r="D30" s="221"/>
      <x:c r="E30" s="221"/>
      <x:c r="F30" s="221"/>
      <x:c r="G30" s="221"/>
      <x:c r="H30" s="275"/>
      <x:c r="I30" s="275"/>
      <x:c r="J30" s="275"/>
      <x:c r="K30" s="275"/>
    </x:row>
    <x:row r="31">
      <x:c r="A31" s="221"/>
      <x:c r="B31" s="221"/>
      <x:c r="C31" s="221"/>
      <x:c r="D31" s="221"/>
      <x:c r="E31" s="221"/>
      <x:c r="F31" s="221"/>
      <x:c r="G31" s="221"/>
      <x:c r="H31" s="275"/>
      <x:c r="I31" s="275"/>
      <x:c r="J31" s="275"/>
      <x:c r="K31" s="275"/>
    </x:row>
    <x:row r="32">
      <x:c r="A32" s="221"/>
      <x:c r="B32" s="221"/>
      <x:c r="C32" s="221"/>
      <x:c r="D32" s="221"/>
      <x:c r="E32" s="221"/>
      <x:c r="F32" s="221"/>
      <x:c r="G32" s="221"/>
      <x:c r="H32" s="275"/>
      <x:c r="I32" s="275"/>
      <x:c r="J32" s="275"/>
      <x:c r="K32" s="275"/>
    </x:row>
    <x:row r="33">
      <x:c r="A33" s="221"/>
      <x:c r="B33" s="221"/>
      <x:c r="C33" s="221"/>
      <x:c r="D33" s="221"/>
      <x:c r="E33" s="221"/>
      <x:c r="F33" s="221"/>
      <x:c r="G33" s="221"/>
      <x:c r="H33" s="275"/>
      <x:c r="I33" s="275"/>
      <x:c r="J33" s="275"/>
      <x:c r="K33" s="275"/>
    </x:row>
    <x:row r="34">
      <x:c r="A34" s="221"/>
      <x:c r="B34" s="221"/>
      <x:c r="C34" s="221"/>
      <x:c r="D34" s="221"/>
      <x:c r="E34" s="221"/>
      <x:c r="F34" s="221"/>
      <x:c r="G34" s="221"/>
      <x:c r="H34" s="275"/>
      <x:c r="I34" s="275"/>
      <x:c r="J34" s="275"/>
      <x:c r="K34" s="275"/>
    </x:row>
  </x:sheetData>
  <x:mergeCells>
    <x:mergeCell ref="A1:K2"/>
    <x:mergeCell ref="A3:K3"/>
    <x:mergeCell ref="A5:F5"/>
    <x:mergeCell ref="H5:K5"/>
    <x:mergeCell ref="H28:K34"/>
  </x:mergeCells>
  <x:pageMargins left="0.7" right="0.7" top="0.75" bottom="0.75" header="0.3" footer="0.3"/>
  <x:drawing xmlns:r="http://schemas.openxmlformats.org/officeDocument/2006/relationships" r:id="R5810957c6d2149b4"/>
  <x:legacyDrawing xmlns:r="http://schemas.openxmlformats.org/officeDocument/2006/relationships" r:id="Rad84f456e6c94a5d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15" hidden="0" customWidth="1"/>
    <x:col min="3" max="3" width="15" hidden="0" customWidth="1"/>
    <x:col min="4" max="4" width="15" hidden="0" customWidth="1"/>
    <x:col min="5" max="5" width="18" hidden="0" customWidth="1"/>
    <x:col min="6" max="6" width="18" hidden="0" customWidth="1"/>
    <x:col min="7" max="7" width="21" hidden="0" customWidth="1"/>
    <x:col min="8" max="8" width="43" hidden="0" customWidth="1"/>
    <x:col min="9" max="9" width="3" hidden="0" customWidth="1"/>
    <x:col min="10" max="10" width="34" hidden="0" customWidth="1"/>
    <x:col min="11" max="11" width="16" hidden="0" customWidth="1"/>
    <x:col min="12" max="12" width="31" hidden="0" customWidth="1"/>
  </x:cols>
  <x:sheetData>
    <x:row r="1" ht="26" customHeight="1">
      <x:c r="A1" s="293" t="str">
        <x:v>SVĚT, EVROPA A USA: ROZSAH A DOSTUPNOST</x:v>
      </x:c>
      <x:c r="B1" s="293"/>
      <x:c r="C1" s="293"/>
      <x:c r="D1" s="293"/>
      <x:c r="E1" s="293"/>
      <x:c r="F1" s="293"/>
      <x:c r="G1" s="293"/>
      <x:c r="H1" s="293"/>
      <x:c r="I1" s="293"/>
      <x:c r="J1" s="293"/>
      <x:c r="K1" s="293"/>
      <x:c r="L1" s="293"/>
    </x:row>
    <x:row r="2" ht="26" customHeight="1">
      <x:c r="A2" s="293"/>
      <x:c r="B2" s="293"/>
      <x:c r="C2" s="293"/>
      <x:c r="D2" s="293"/>
      <x:c r="E2" s="293"/>
      <x:c r="F2" s="293"/>
      <x:c r="G2" s="293"/>
      <x:c r="H2" s="293"/>
      <x:c r="I2" s="293"/>
      <x:c r="J2" s="293"/>
      <x:c r="K2" s="293"/>
      <x:c r="L2" s="293"/>
    </x:row>
    <x:row r="3" ht="36" customHeight="1">
      <x:c r="A3" s="220" t="str">
        <x:v>Registry používají rozdílné definice a různě úplné hlášení. Hodnoty proto ukazují řád velikosti, nikoli žebříček klinické kvality.</x:v>
      </x:c>
      <x:c r="B3" s="220"/>
      <x:c r="C3" s="220"/>
      <x:c r="D3" s="220"/>
      <x:c r="E3" s="220"/>
      <x:c r="F3" s="220"/>
      <x:c r="G3" s="220"/>
      <x:c r="H3" s="220"/>
      <x:c r="I3" s="220"/>
      <x:c r="J3" s="220"/>
      <x:c r="K3" s="220"/>
      <x:c r="L3" s="220"/>
    </x:row>
    <x:row r="4">
      <x:c r="A4" s="221"/>
      <x:c r="B4" s="221"/>
      <x:c r="C4" s="221"/>
      <x:c r="D4" s="221"/>
      <x:c r="E4" s="221"/>
      <x:c r="F4" s="221"/>
      <x:c r="G4" s="221"/>
      <x:c r="H4" s="221"/>
      <x:c r="I4" s="221"/>
      <x:c r="J4" s="221"/>
      <x:c r="K4" s="221"/>
      <x:c r="L4" s="221"/>
    </x:row>
    <x:row r="5">
      <x:c r="A5" s="259" t="str">
        <x:v>Globální prevalence neplodnosti (WHO)</x:v>
      </x:c>
      <x:c r="B5" s="259"/>
      <x:c r="C5" s="259"/>
      <x:c r="D5" s="259"/>
      <x:c r="E5" s="221"/>
      <x:c r="F5" s="221"/>
      <x:c r="G5" s="221"/>
      <x:c r="H5" s="221"/>
      <x:c r="I5" s="221"/>
      <x:c r="J5" s="277" t="str">
        <x:v>Evropa: výsledky podle postupu (2020)</x:v>
      </x:c>
      <x:c r="K5" s="277"/>
      <x:c r="L5" s="277"/>
    </x:row>
    <x:row r="6">
      <x:c r="A6" s="261" t="str">
        <x:v>Populace / ukazatel</x:v>
      </x:c>
      <x:c r="B6" s="262" t="str">
        <x:v>Odhad</x:v>
      </x:c>
      <x:c r="C6" s="262" t="str">
        <x:v>95% CI dolní</x:v>
      </x:c>
      <x:c r="D6" s="263" t="str">
        <x:v>95% CI horní</x:v>
      </x:c>
      <x:c r="E6" s="221"/>
      <x:c r="F6" s="221"/>
      <x:c r="G6" s="221"/>
      <x:c r="H6" s="221"/>
      <x:c r="I6" s="221"/>
      <x:c r="J6" s="261" t="str">
        <x:v>Postup / ukazatel</x:v>
      </x:c>
      <x:c r="K6" s="262" t="str">
        <x:v>Hodnota</x:v>
      </x:c>
      <x:c r="L6" s="263" t="str">
        <x:v>Jmenovatel</x:v>
      </x:c>
    </x:row>
    <x:row r="7">
      <x:c r="A7" s="267" t="str">
        <x:v>Celosvětově – celoživotní prevalence</x:v>
      </x:c>
      <x:c r="B7" s="266" t="n">
        <x:v>0.175</x:v>
      </x:c>
      <x:c r="C7" s="266" t="n">
        <x:v>0.15</x:v>
      </x:c>
      <x:c r="D7" s="266" t="n">
        <x:v>0.203</x:v>
      </x:c>
      <x:c r="E7" s="221"/>
      <x:c r="F7" s="221"/>
      <x:c r="G7" s="221"/>
      <x:c r="H7" s="221"/>
      <x:c r="I7" s="221"/>
      <x:c r="J7" s="267" t="str">
        <x:v>IVF – klinické těhotenství</x:v>
      </x:c>
      <x:c r="K7" s="266" t="n">
        <x:v>0.221</x:v>
      </x:c>
      <x:c r="L7" s="267" t="str">
        <x:v>na aspiraci</x:v>
      </x:c>
    </x:row>
    <x:row r="8">
      <x:c r="A8" s="271" t="str">
        <x:v>Celosvětově – period prevalence</x:v>
      </x:c>
      <x:c r="B8" s="270" t="n">
        <x:v>0.126</x:v>
      </x:c>
      <x:c r="C8" s="270" t="n">
        <x:v>0.107</x:v>
      </x:c>
      <x:c r="D8" s="270" t="n">
        <x:v>0.151</x:v>
      </x:c>
      <x:c r="E8" s="221"/>
      <x:c r="F8" s="221"/>
      <x:c r="G8" s="221"/>
      <x:c r="H8" s="221"/>
      <x:c r="I8" s="221"/>
      <x:c r="J8" s="271" t="str">
        <x:v>ICSI – klinické těhotenství</x:v>
      </x:c>
      <x:c r="K8" s="270" t="n">
        <x:v>0.2</x:v>
      </x:c>
      <x:c r="L8" s="271" t="str">
        <x:v>na aspiraci</x:v>
      </x:c>
    </x:row>
    <x:row r="9">
      <x:c r="A9" s="271" t="str">
        <x:v>Vysokopříjmové země – celoživotní</x:v>
      </x:c>
      <x:c r="B9" s="270" t="n">
        <x:v>0.178</x:v>
      </x:c>
      <x:c r="C9" s="270"/>
      <x:c r="D9" s="270"/>
      <x:c r="E9" s="221"/>
      <x:c r="F9" s="221"/>
      <x:c r="G9" s="221"/>
      <x:c r="H9" s="221"/>
      <x:c r="I9" s="221"/>
      <x:c r="J9" s="271" t="str">
        <x:v>IVF bez freeze-all</x:v>
      </x:c>
      <x:c r="K9" s="270" t="n">
        <x:v>0.264</x:v>
      </x:c>
      <x:c r="L9" s="271" t="str">
        <x:v>na aspiraci</x:v>
      </x:c>
    </x:row>
    <x:row r="10">
      <x:c r="A10" s="272" t="str">
        <x:v>Nízko- a středněpříjmové země – celoživotní</x:v>
      </x:c>
      <x:c r="B10" s="274" t="n">
        <x:v>0.165</x:v>
      </x:c>
      <x:c r="C10" s="274"/>
      <x:c r="D10" s="274"/>
      <x:c r="E10" s="221"/>
      <x:c r="F10" s="221"/>
      <x:c r="G10" s="221"/>
      <x:c r="H10" s="221"/>
      <x:c r="I10" s="221"/>
      <x:c r="J10" s="271" t="str">
        <x:v>ICSI bez freeze-all</x:v>
      </x:c>
      <x:c r="K10" s="270" t="n">
        <x:v>0.256</x:v>
      </x:c>
      <x:c r="L10" s="271" t="str">
        <x:v>na aspiraci</x:v>
      </x:c>
    </x:row>
    <x:row r="11">
      <x:c r="A11" s="221"/>
      <x:c r="B11" s="221"/>
      <x:c r="C11" s="221"/>
      <x:c r="D11" s="221"/>
      <x:c r="E11" s="221"/>
      <x:c r="F11" s="221"/>
      <x:c r="G11" s="221"/>
      <x:c r="H11" s="221"/>
      <x:c r="I11" s="221"/>
      <x:c r="J11" s="271" t="str">
        <x:v>FET/KET</x:v>
      </x:c>
      <x:c r="K11" s="270" t="n">
        <x:v>0.349</x:v>
      </x:c>
      <x:c r="L11" s="271" t="str">
        <x:v>na rozmrazení</x:v>
      </x:c>
    </x:row>
    <x:row r="12">
      <x:c r="A12" s="221"/>
      <x:c r="B12" s="221"/>
      <x:c r="C12" s="221"/>
      <x:c r="D12" s="221"/>
      <x:c r="E12" s="221"/>
      <x:c r="F12" s="221"/>
      <x:c r="G12" s="221"/>
      <x:c r="H12" s="221"/>
      <x:c r="I12" s="221"/>
      <x:c r="J12" s="271" t="str">
        <x:v>Darované čerstvé oocyty</x:v>
      </x:c>
      <x:c r="K12" s="270" t="n">
        <x:v>0.513</x:v>
      </x:c>
      <x:c r="L12" s="271" t="str">
        <x:v>na embryotransfer</x:v>
      </x:c>
    </x:row>
    <x:row r="13">
      <x:c r="A13" s="260" t="str">
        <x:v>Srovnání registrů a dostupných souhrnů</x:v>
      </x:c>
      <x:c r="B13" s="260"/>
      <x:c r="C13" s="260"/>
      <x:c r="D13" s="260"/>
      <x:c r="E13" s="260"/>
      <x:c r="F13" s="260"/>
      <x:c r="G13" s="260"/>
      <x:c r="H13" s="260"/>
      <x:c r="I13" s="221"/>
      <x:c r="J13" s="271" t="str">
        <x:v>Dvojčetné porody po fresh IVF/ICSI</x:v>
      </x:c>
      <x:c r="K13" s="270" t="n">
        <x:v>0.109</x:v>
      </x:c>
      <x:c r="L13" s="271" t="str">
        <x:v>ze známých porodů</x:v>
      </x:c>
    </x:row>
    <x:row r="14">
      <x:c r="A14" s="261" t="str">
        <x:v>Oblast</x:v>
      </x:c>
      <x:c r="B14" s="262" t="str">
        <x:v>Datový rok</x:v>
      </x:c>
      <x:c r="C14" s="262" t="str">
        <x:v>Cykly</x:v>
      </x:c>
      <x:c r="D14" s="262" t="str">
        <x:v>Pacienti</x:v>
      </x:c>
      <x:c r="E14" s="262" t="str">
        <x:v>Porody živého dítěte</x:v>
      </x:c>
      <x:c r="F14" s="262" t="str">
        <x:v>Živě narozené děti</x:v>
      </x:c>
      <x:c r="G14" s="262" t="str">
        <x:v>Kliniky / země</x:v>
      </x:c>
      <x:c r="H14" s="263" t="str">
        <x:v>Poznámka</x:v>
      </x:c>
      <x:c r="I14" s="221"/>
      <x:c r="J14" s="272" t="str">
        <x:v>Trojčetné porody po fresh IVF/ICSI</x:v>
      </x:c>
      <x:c r="K14" s="274" t="n">
        <x:v>0.002</x:v>
      </x:c>
      <x:c r="L14" s="272" t="str">
        <x:v>ze známých porodů</x:v>
      </x:c>
    </x:row>
    <x:row r="15">
      <x:c r="A15" s="267" t="str">
        <x:v>Svět (ICMART)</x:v>
      </x:c>
      <x:c r="B15" s="264" t="n">
        <x:v>2019</x:v>
      </x:c>
      <x:c r="C15" s="265" t="n">
        <x:v>3544683</x:v>
      </x:c>
      <x:c r="D15" s="265"/>
      <x:c r="E15" s="265"/>
      <x:c r="F15" s="265" t="n">
        <x:v>783073</x:v>
      </x:c>
      <x:c r="G15" s="267"/>
      <x:c r="H15" s="267" t="str">
        <x:v>Hlášené cykly; pokrytí světa není úplné</x:v>
      </x:c>
      <x:c r="I15" s="221"/>
      <x:c r="J15" s="221"/>
      <x:c r="K15" s="221"/>
      <x:c r="L15" s="221"/>
    </x:row>
    <x:row r="16">
      <x:c r="A16" s="271" t="str">
        <x:v>Evropa (ESHRE EIM)</x:v>
      </x:c>
      <x:c r="B16" s="268" t="n">
        <x:v>2019</x:v>
      </x:c>
      <x:c r="C16" s="269" t="n">
        <x:v>1077813</x:v>
      </x:c>
      <x:c r="D16" s="269"/>
      <x:c r="E16" s="269"/>
      <x:c r="F16" s="269"/>
      <x:c r="G16" s="271" t="str">
        <x:v>1 487 klinik / 40 zemí</x:v>
      </x:c>
      <x:c r="H16" s="271" t="str">
        <x:v>Nejvyšší předcovidový hlášený souhrn</x:v>
      </x:c>
      <x:c r="I16" s="221"/>
      <x:c r="J16" s="221"/>
      <x:c r="K16" s="221"/>
      <x:c r="L16" s="221"/>
    </x:row>
    <x:row r="17">
      <x:c r="A17" s="271" t="str">
        <x:v>Evropa (ESHRE EIM)</x:v>
      </x:c>
      <x:c r="B17" s="268" t="n">
        <x:v>2020</x:v>
      </x:c>
      <x:c r="C17" s="269" t="n">
        <x:v>923318</x:v>
      </x:c>
      <x:c r="D17" s="269"/>
      <x:c r="E17" s="269"/>
      <x:c r="F17" s="269"/>
      <x:c r="G17" s="271" t="str">
        <x:v>1 440 klinik / 41 zemí</x:v>
      </x:c>
      <x:c r="H17" s="271" t="str">
        <x:v>Pokles −14,3 %; pandemie a neúplné hlášení</x:v>
      </x:c>
      <x:c r="I17" s="221"/>
      <x:c r="J17" s="283" t="str">
        <x:v>Globální směr</x:v>
      </x:c>
      <x:c r="K17" s="283"/>
      <x:c r="L17" s="283"/>
    </x:row>
    <x:row r="18">
      <x:c r="A18" s="271" t="str">
        <x:v>USA (CDC)</x:v>
      </x:c>
      <x:c r="B18" s="268" t="n">
        <x:v>2022</x:v>
      </x:c>
      <x:c r="C18" s="269" t="n">
        <x:v>435426</x:v>
      </x:c>
      <x:c r="D18" s="269" t="n">
        <x:v>251542</x:v>
      </x:c>
      <x:c r="E18" s="269" t="n">
        <x:v>94039</x:v>
      </x:c>
      <x:c r="F18" s="269" t="n">
        <x:v>98289</x:v>
      </x:c>
      <x:c r="G18" s="271" t="str">
        <x:v>457 klinik</x:v>
      </x:c>
      <x:c r="H18" s="271" t="str">
        <x:v>184 423 cyklů bylo pouze bankování; 2,6 % všech dětí v USA</x:v>
      </x:c>
      <x:c r="I18" s="221"/>
      <x:c r="J18" s="267" t="str">
        <x:v>Téměř 4 mil.</x:v>
      </x:c>
      <x:c r="K18" s="267" t="str">
        <x:v>cyklů ročně</x:v>
      </x:c>
      <x:c r="L18" s="267" t="str">
        <x:v>současný odhad citovaný v metaanalýze 2026</x:v>
      </x:c>
    </x:row>
    <x:row r="19">
      <x:c r="A19" s="272" t="str">
        <x:v>Česko (NRRZ)</x:v>
      </x:c>
      <x:c r="B19" s="276" t="n">
        <x:v>2024</x:v>
      </x:c>
      <x:c r="C19" s="273" t="n">
        <x:v>50233</x:v>
      </x:c>
      <x:c r="D19" s="273"/>
      <x:c r="E19" s="273"/>
      <x:c r="F19" s="273" t="n">
        <x:v>5056</x:v>
      </x:c>
      <x:c r="G19" s="272" t="str">
        <x:v>49 center</x:v>
      </x:c>
      <x:c r="H19" s="272" t="str">
        <x:v>6,4 % živě narozených po AR v propojených datech</x:v>
      </x:c>
      <x:c r="I19" s="221"/>
      <x:c r="J19" s="271" t="str">
        <x:v>≈1 mil.</x:v>
      </x:c>
      <x:c r="K19" s="271" t="str">
        <x:v>dětí ročně</x:v>
      </x:c>
      <x:c r="L19" s="271" t="str">
        <x:v>současný globální odhad</x:v>
      </x:c>
    </x:row>
    <x:row r="20">
      <x:c r="A20" s="221"/>
      <x:c r="B20" s="221"/>
      <x:c r="C20" s="221"/>
      <x:c r="D20" s="221"/>
      <x:c r="E20" s="221"/>
      <x:c r="F20" s="221"/>
      <x:c r="G20" s="221"/>
      <x:c r="H20" s="221"/>
      <x:c r="I20" s="221"/>
      <x:c r="J20" s="271" t="str">
        <x:v>≈60 %</x:v>
      </x:c>
      <x:c r="K20" s="271" t="str">
        <x:v>ICSI mezi ART cykly</x:v>
      </x:c>
      <x:c r="L20" s="271" t="str">
        <x:v>výrazné regionální rozdíly</x:v>
      </x:c>
    </x:row>
    <x:row r="21">
      <x:c r="A21" s="221"/>
      <x:c r="B21" s="221"/>
      <x:c r="C21" s="221"/>
      <x:c r="D21" s="221"/>
      <x:c r="E21" s="221"/>
      <x:c r="F21" s="221"/>
      <x:c r="G21" s="221"/>
      <x:c r="H21" s="221"/>
      <x:c r="I21" s="221"/>
      <x:c r="J21" s="271" t="str">
        <x:v>9,83–13,02 mil.</x:v>
      </x:c>
      <x:c r="K21" s="271" t="str">
        <x:v>dětí 1978–2018</x:v>
      </x:c>
      <x:c r="L21" s="271" t="str">
        <x:v>odhad kumulativního počtu narozených po ART</x:v>
      </x:c>
    </x:row>
    <x:row r="22">
      <x:c r="A22" s="275" t="str">
        <x:v>Největší globální problém není jen účinnost, ale dostupnost. WHO uvádí, že jeden cyklus IVF může v některých zemích stát až dvojnásobek průměrného ročního příjmu domácnosti. Hlášené registry navíc výrazně podreprezentují části Afriky, Asie a nízkopříjmové země.</x:v>
      </x:c>
      <x:c r="B22" s="275"/>
      <x:c r="C22" s="275"/>
      <x:c r="D22" s="275"/>
      <x:c r="E22" s="275"/>
      <x:c r="F22" s="275"/>
      <x:c r="G22" s="275"/>
      <x:c r="H22" s="275"/>
      <x:c r="I22" s="221"/>
      <x:c r="J22" s="272" t="str">
        <x:v>40</x:v>
      </x:c>
      <x:c r="K22" s="272" t="str">
        <x:v>doporučení WHO 2025</x:v>
      </x:c>
      <x:c r="L22" s="272" t="str">
        <x:v>první globální guideline pro neplodnost</x:v>
      </x:c>
    </x:row>
    <x:row r="23">
      <x:c r="A23" s="275"/>
      <x:c r="B23" s="275"/>
      <x:c r="C23" s="275"/>
      <x:c r="D23" s="275"/>
      <x:c r="E23" s="275"/>
      <x:c r="F23" s="275"/>
      <x:c r="G23" s="275"/>
      <x:c r="H23" s="275"/>
      <x:c r="I23" s="221"/>
      <x:c r="J23" s="221"/>
      <x:c r="K23" s="221"/>
      <x:c r="L23" s="221"/>
    </x:row>
    <x:row r="24">
      <x:c r="A24" s="275"/>
      <x:c r="B24" s="275"/>
      <x:c r="C24" s="275"/>
      <x:c r="D24" s="275"/>
      <x:c r="E24" s="275"/>
      <x:c r="F24" s="275"/>
      <x:c r="G24" s="275"/>
      <x:c r="H24" s="275"/>
      <x:c r="I24" s="221"/>
      <x:c r="J24" s="221"/>
      <x:c r="K24" s="221"/>
      <x:c r="L24" s="221"/>
    </x:row>
    <x:row r="25">
      <x:c r="A25" s="275"/>
      <x:c r="B25" s="275"/>
      <x:c r="C25" s="275"/>
      <x:c r="D25" s="275"/>
      <x:c r="E25" s="275"/>
      <x:c r="F25" s="275"/>
      <x:c r="G25" s="275"/>
      <x:c r="H25" s="275"/>
      <x:c r="I25" s="221"/>
      <x:c r="J25" s="221"/>
      <x:c r="K25" s="221"/>
      <x:c r="L25" s="221"/>
    </x:row>
    <x:row r="26">
      <x:c r="A26" s="275"/>
      <x:c r="B26" s="275"/>
      <x:c r="C26" s="275"/>
      <x:c r="D26" s="275"/>
      <x:c r="E26" s="275"/>
      <x:c r="F26" s="275"/>
      <x:c r="G26" s="275"/>
      <x:c r="H26" s="275"/>
      <x:c r="I26" s="221"/>
      <x:c r="J26" s="221"/>
      <x:c r="K26" s="221"/>
      <x:c r="L26" s="221"/>
    </x:row>
    <x:row r="27">
      <x:c r="A27" s="275"/>
      <x:c r="B27" s="275"/>
      <x:c r="C27" s="275"/>
      <x:c r="D27" s="275"/>
      <x:c r="E27" s="275"/>
      <x:c r="F27" s="275"/>
      <x:c r="G27" s="275"/>
      <x:c r="H27" s="275"/>
      <x:c r="I27" s="221"/>
      <x:c r="J27" s="221"/>
      <x:c r="K27" s="221"/>
      <x:c r="L27" s="221"/>
    </x:row>
  </x:sheetData>
  <x:mergeCells>
    <x:mergeCell ref="A1:L2"/>
    <x:mergeCell ref="A3:L3"/>
    <x:mergeCell ref="A5:D5"/>
    <x:mergeCell ref="A13:H13"/>
    <x:mergeCell ref="J5:L5"/>
    <x:mergeCell ref="J17:L17"/>
    <x:mergeCell ref="A22:H27"/>
  </x:mergeCells>
  <x:pageMargins left="0.7" right="0.7" top="0.75" bottom="0.75" header="0.3" footer="0.3"/>
  <x:legacyDrawing xmlns:r="http://schemas.openxmlformats.org/officeDocument/2006/relationships" r:id="R3f81215700474721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27" hidden="0" customWidth="1"/>
    <x:col min="3" max="3" width="8" hidden="0" customWidth="1"/>
    <x:col min="4" max="4" width="17" hidden="0" customWidth="1"/>
    <x:col min="5" max="5" width="11" hidden="0" customWidth="1"/>
    <x:col min="6" max="6" width="11" hidden="0" customWidth="1"/>
    <x:col min="7" max="7" width="11" hidden="0" customWidth="1"/>
    <x:col min="8" max="8" width="24" hidden="0" customWidth="1"/>
    <x:col min="9" max="9" width="18" hidden="0" customWidth="1"/>
    <x:col min="10" max="10" width="42" hidden="0" customWidth="1"/>
    <x:col min="11" max="11" width="38" hidden="0" customWidth="1"/>
    <x:col min="12" max="12" width="58" hidden="0" customWidth="1"/>
  </x:cols>
  <x:sheetData>
    <x:row r="1" ht="26" customHeight="1">
      <x:c r="A1" s="293" t="str">
        <x:v>VÝZKUM: ZDRAVÍ ŽEN A DĚT</x:v>
      </x:c>
      <x:c r="B1" s="293"/>
      <x:c r="C1" s="293"/>
      <x:c r="D1" s="293"/>
      <x:c r="E1" s="293"/>
      <x:c r="F1" s="293"/>
      <x:c r="G1" s="293"/>
      <x:c r="H1" s="293"/>
      <x:c r="I1" s="293"/>
      <x:c r="J1" s="293"/>
      <x:c r="K1" s="293"/>
      <x:c r="L1" s="293"/>
    </x:row>
    <x:row r="2" ht="26" customHeight="1">
      <x:c r="A2" s="293"/>
      <x:c r="B2" s="293"/>
      <x:c r="C2" s="293"/>
      <x:c r="D2" s="293"/>
      <x:c r="E2" s="293"/>
      <x:c r="F2" s="293"/>
      <x:c r="G2" s="293"/>
      <x:c r="H2" s="293"/>
      <x:c r="I2" s="293"/>
      <x:c r="J2" s="293"/>
      <x:c r="K2" s="293"/>
      <x:c r="L2" s="293"/>
    </x:row>
    <x:row r="3" ht="36" customHeight="1">
      <x:c r="A3" s="220" t="str">
        <x:v>Mapa hlavních současných zjištění. Asociace ≠ příčina; zásadními confoundery jsou neplodnost, věk, parita, vícečetnost, socioekonomické faktory a konkrétní protokol.</x:v>
      </x:c>
      <x:c r="B3" s="220"/>
      <x:c r="C3" s="220"/>
      <x:c r="D3" s="220"/>
      <x:c r="E3" s="220"/>
      <x:c r="F3" s="220"/>
      <x:c r="G3" s="220"/>
      <x:c r="H3" s="220"/>
      <x:c r="I3" s="220"/>
      <x:c r="J3" s="220"/>
      <x:c r="K3" s="220"/>
      <x:c r="L3" s="220"/>
    </x:row>
    <x:row r="4">
      <x:c r="A4" s="221"/>
      <x:c r="B4" s="221"/>
      <x:c r="C4" s="221"/>
      <x:c r="D4" s="221"/>
      <x:c r="E4" s="221"/>
      <x:c r="F4" s="221"/>
      <x:c r="G4" s="221"/>
      <x:c r="H4" s="221"/>
      <x:c r="I4" s="221"/>
      <x:c r="J4" s="221"/>
      <x:c r="K4" s="221"/>
      <x:c r="L4" s="221"/>
    </x:row>
    <x:row r="5">
      <x:c r="A5" s="261" t="str">
        <x:v>Oblast</x:v>
      </x:c>
      <x:c r="B5" s="262" t="str">
        <x:v>Populace / design</x:v>
      </x:c>
      <x:c r="C5" s="262" t="str">
        <x:v>Rok</x:v>
      </x:c>
      <x:c r="D5" s="262" t="str">
        <x:v>Efekt</x:v>
      </x:c>
      <x:c r="E5" s="262" t="str">
        <x:v>Odhad</x:v>
      </x:c>
      <x:c r="F5" s="262" t="str">
        <x:v>CI dolní</x:v>
      </x:c>
      <x:c r="G5" s="262" t="str">
        <x:v>CI horní</x:v>
      </x:c>
      <x:c r="H5" s="262" t="str">
        <x:v>Absolutní rozdíl</x:v>
      </x:c>
      <x:c r="I5" s="262" t="str">
        <x:v>Jistota</x:v>
      </x:c>
      <x:c r="J5" s="262" t="str">
        <x:v>Hlavní interpretace</x:v>
      </x:c>
      <x:c r="K5" s="262" t="str">
        <x:v>Omezení</x:v>
      </x:c>
      <x:c r="L5" s="263" t="str">
        <x:v>Zdroj URL</x:v>
      </x:c>
    </x:row>
    <x:row r="6">
      <x:c r="A6" s="267" t="str">
        <x:v>Vrozené vady</x:v>
      </x:c>
      <x:c r="B6" s="267" t="str">
        <x:v>Metaanalýza ART vs přirozené početí</x:v>
      </x:c>
      <x:c r="C6" s="264" t="n">
        <x:v>2022</x:v>
      </x:c>
      <x:c r="D6" s="267" t="str">
        <x:v>OR</x:v>
      </x:c>
      <x:c r="E6" s="290" t="n">
        <x:v>1.22</x:v>
      </x:c>
      <x:c r="F6" s="290" t="n">
        <x:v>1.17</x:v>
      </x:c>
      <x:c r="G6" s="290" t="n">
        <x:v>1.28</x:v>
      </x:c>
      <x:c r="H6" s="267"/>
      <x:c r="I6" s="267" t="str">
        <x:v>střední</x:v>
      </x:c>
      <x:c r="J6" s="267" t="str">
        <x:v>Malé relativní zvýšení; absolutní riziko zůstává nízké</x:v>
      </x:c>
      <x:c r="K6" s="267" t="str">
        <x:v>Reziduální confounding; směs technik</x:v>
      </x:c>
      <x:c r="L6" s="267" t="str">
        <x:v>https://pmc.ncbi.nlm.nih.gov/articles/PMC9803464/</x:v>
      </x:c>
    </x:row>
    <x:row r="7">
      <x:c r="A7" s="271" t="str">
        <x:v>Kardiometabolické zdraví dětí</x:v>
      </x:c>
      <x:c r="B7" s="271" t="str">
        <x:v>Metaanalýza individuálních dat, ~35 000 potomků</x:v>
      </x:c>
      <x:c r="C7" s="268" t="n">
        <x:v>2023</x:v>
      </x:c>
      <x:c r="D7" s="271" t="str">
        <x:v>souhrn</x:v>
      </x:c>
      <x:c r="E7" s="291"/>
      <x:c r="F7" s="291"/>
      <x:c r="G7" s="291"/>
      <x:c r="H7" s="271"/>
      <x:c r="I7" s="271" t="str">
        <x:v>střední až vysoká</x:v>
      </x:c>
      <x:c r="J7" s="271" t="str">
        <x:v>Nebyl zjištěn robustní rozdíl v TK, tepové frekvenci, lipidech či glukóze</x:v>
      </x:c>
      <x:c r="K7" s="271" t="str">
        <x:v>Mladý věk většiny kohort; další follow-up nutný</x:v>
      </x:c>
      <x:c r="L7" s="271" t="str">
        <x:v>https://pmc.ncbi.nlm.nih.gov/articles/PMC10119029/</x:v>
      </x:c>
    </x:row>
    <x:row r="8">
      <x:c r="A8" s="271" t="str">
        <x:v>Dětská leukemie po FET</x:v>
      </x:c>
      <x:c r="B8" s="271" t="str">
        <x:v>Francouzský registr, &gt;8,5 mil. dětí</x:v>
      </x:c>
      <x:c r="C8" s="268" t="n">
        <x:v>2024</x:v>
      </x:c>
      <x:c r="D8" s="271" t="str">
        <x:v>HR</x:v>
      </x:c>
      <x:c r="E8" s="291" t="n">
        <x:v>1.61</x:v>
      </x:c>
      <x:c r="F8" s="291" t="n">
        <x:v>1.04</x:v>
      </x:c>
      <x:c r="G8" s="291" t="n">
        <x:v>2.5</x:v>
      </x:c>
      <x:c r="H8" s="271" t="str">
        <x:v>+23,2 / mil. osoboroků</x:v>
      </x:c>
      <x:c r="I8" s="271" t="str">
        <x:v>střední</x:v>
      </x:c>
      <x:c r="J8" s="271" t="str">
        <x:v>Celkové dětské nádory nebyly zvýšené; signál pro vzácnou ALL po FET</x:v>
      </x:c>
      <x:c r="K8" s="271" t="str">
        <x:v>Vzácný výsledek, vícečetné testování</x:v>
      </x:c>
      <x:c r="L8" s="271" t="str">
        <x:v>https://jamanetwork.com/journals/jamanetworkopen/fullarticle/2818216</x:v>
      </x:c>
    </x:row>
    <x:row r="9">
      <x:c r="A9" s="271" t="str">
        <x:v>Dětské nádory celkem</x:v>
      </x:c>
      <x:c r="B9" s="271" t="str">
        <x:v>Komentář k francouzskému registru</x:v>
      </x:c>
      <x:c r="C9" s="268" t="n">
        <x:v>2024</x:v>
      </x:c>
      <x:c r="D9" s="271" t="str">
        <x:v>souhrn</x:v>
      </x:c>
      <x:c r="E9" s="291"/>
      <x:c r="F9" s="291"/>
      <x:c r="G9" s="291"/>
      <x:c r="H9" s="271"/>
      <x:c r="I9" s="271" t="str">
        <x:v>střední</x:v>
      </x:c>
      <x:c r="J9" s="271" t="str">
        <x:v>Žádné celkové zvýšení; specifické signály vyžadují sledování</x:v>
      </x:c>
      <x:c r="K9" s="271" t="str">
        <x:v>Nelze vyvozovat kauzalitu</x:v>
      </x:c>
      <x:c r="L9" s="271" t="str">
        <x:v>https://jamanetwork.com/journals/jamanetworkopen/fullarticle/2818222</x:v>
      </x:c>
    </x:row>
    <x:row r="10">
      <x:c r="A10" s="271" t="str">
        <x:v>Karcinom u léčených žen</x:v>
      </x:c>
      <x:c r="B10" s="271" t="str">
        <x:v>Austrálie, 417 984 žen</x:v>
      </x:c>
      <x:c r="C10" s="268" t="n">
        <x:v>2026</x:v>
      </x:c>
      <x:c r="D10" s="271" t="str">
        <x:v>SIR – všechny nádory</x:v>
      </x:c>
      <x:c r="E10" s="291" t="n">
        <x:v>1</x:v>
      </x:c>
      <x:c r="F10" s="291" t="n">
        <x:v>0.98</x:v>
      </x:c>
      <x:c r="G10" s="291" t="n">
        <x:v>1.02</x:v>
      </x:c>
      <x:c r="H10" s="271" t="str">
        <x:v>≈0</x:v>
      </x:c>
      <x:c r="I10" s="271" t="str">
        <x:v>střední až vysoká</x:v>
      </x:c>
      <x:c r="J10" s="271" t="str">
        <x:v>Celkový výskyt invazivních nádorů po ART byl stejný jako v populaci</x:v>
      </x:c>
      <x:c r="K10" s="271" t="str">
        <x:v>Populační srovnání, ne neléčené neplodné ženy</x:v>
      </x:c>
      <x:c r="L10" s="271" t="str">
        <x:v>https://jamanetwork.com/journals/jamanetworkopen/fullarticle/2846151</x:v>
      </x:c>
    </x:row>
    <x:row r="11">
      <x:c r="A11" s="271" t="str">
        <x:v>Karcinom ovaria u léčených žen</x:v>
      </x:c>
      <x:c r="B11" s="271" t="str">
        <x:v>Austrálie, ART kohorta</x:v>
      </x:c>
      <x:c r="C11" s="268" t="n">
        <x:v>2026</x:v>
      </x:c>
      <x:c r="D11" s="271" t="str">
        <x:v>SIR</x:v>
      </x:c>
      <x:c r="E11" s="291" t="n">
        <x:v>1.23</x:v>
      </x:c>
      <x:c r="F11" s="291" t="n">
        <x:v>1.1</x:v>
      </x:c>
      <x:c r="G11" s="291" t="n">
        <x:v>1.37</x:v>
      </x:c>
      <x:c r="H11" s="271" t="str">
        <x:v>&lt;6,51 / 100 tis. osoboroků</x:v>
      </x:c>
      <x:c r="I11" s="271" t="str">
        <x:v>střední</x:v>
      </x:c>
      <x:c r="J11" s="271" t="str">
        <x:v>Specifický signál, ale malé absolutní zvýšení; vliv endometriózy/infertility není oddělen</x:v>
      </x:c>
      <x:c r="K11" s="271" t="str">
        <x:v>Deskriptivní; kauzalitu nelze určit</x:v>
      </x:c>
      <x:c r="L11" s="271" t="str">
        <x:v>https://jamanetwork.com/journals/jamanetworkopen/fullarticle/2846151</x:v>
      </x:c>
    </x:row>
    <x:row r="12">
      <x:c r="A12" s="271" t="str">
        <x:v>Invazivní karcinom prsu</x:v>
      </x:c>
      <x:c r="B12" s="271" t="str">
        <x:v>Austrálie, MAR kohorty</x:v>
      </x:c>
      <x:c r="C12" s="268" t="n">
        <x:v>2026</x:v>
      </x:c>
      <x:c r="D12" s="271" t="str">
        <x:v>souhrn</x:v>
      </x:c>
      <x:c r="E12" s="291"/>
      <x:c r="F12" s="291"/>
      <x:c r="G12" s="291"/>
      <x:c r="H12" s="271" t="str">
        <x:v>nezvýšen</x:v>
      </x:c>
      <x:c r="I12" s="271" t="str">
        <x:v>střední</x:v>
      </x:c>
      <x:c r="J12" s="271" t="str">
        <x:v>Výskyt invazivního karcinomu prsu nebyl zvýšen</x:v>
      </x:c>
      <x:c r="K12" s="271" t="str">
        <x:v>Follow-up většinou před vyšším věkem</x:v>
      </x:c>
      <x:c r="L12" s="271" t="str">
        <x:v>https://jamanetwork.com/journals/jamanetworkopen/fullarticle/2846151</x:v>
      </x:c>
    </x:row>
    <x:row r="13">
      <x:c r="A13" s="271" t="str">
        <x:v>Nízká porodní hmotnost</x:v>
      </x:c>
      <x:c r="B13" s="271" t="str">
        <x:v>ČR, propojená registr. data 2024</x:v>
      </x:c>
      <x:c r="C13" s="268" t="n">
        <x:v>2025</x:v>
      </x:c>
      <x:c r="D13" s="271" t="str">
        <x:v>podíl AR vs bez AR</x:v>
      </x:c>
      <x:c r="E13" s="291" t="n">
        <x:v>1.44</x:v>
      </x:c>
      <x:c r="F13" s="291"/>
      <x:c r="G13" s="291"/>
      <x:c r="H13" s="271" t="str">
        <x:v>9,5 % vs 6,6 %</x:v>
      </x:c>
      <x:c r="I13" s="271" t="str">
        <x:v>nízká pro kauzalitu</x:v>
      </x:c>
      <x:c r="J13" s="271" t="str">
        <x:v>Pozorovaný rozdíl je klinicky významný</x:v>
      </x:c>
      <x:c r="K13" s="271" t="str">
        <x:v>Neadjustované; věk, vícečetnost, diagnóza</x:v>
      </x:c>
      <x:c r="L13" s="271" t="str">
        <x:v>https://www.nzip.cz/data/nrrz/asistovana-reprodukce-promeny-cas/asistovana-reprodukce-promeny-cas.pdf</x:v>
      </x:c>
    </x:row>
    <x:row r="14">
      <x:c r="A14" s="271" t="str">
        <x:v>RDS novorozence</x:v>
      </x:c>
      <x:c r="B14" s="271" t="str">
        <x:v>ČR, propojená registr. data 2024</x:v>
      </x:c>
      <x:c r="C14" s="268" t="n">
        <x:v>2025</x:v>
      </x:c>
      <x:c r="D14" s="271" t="str">
        <x:v>podíl AR vs bez AR</x:v>
      </x:c>
      <x:c r="E14" s="291" t="n">
        <x:v>1.9</x:v>
      </x:c>
      <x:c r="F14" s="291"/>
      <x:c r="G14" s="291"/>
      <x:c r="H14" s="271" t="str">
        <x:v>4,0 % vs 2,1 %</x:v>
      </x:c>
      <x:c r="I14" s="271" t="str">
        <x:v>nízká pro kauzalitu</x:v>
      </x:c>
      <x:c r="J14" s="271" t="str">
        <x:v>Vyšší morbidita souvisí zejména s nezralostí</x:v>
      </x:c>
      <x:c r="K14" s="271" t="str">
        <x:v>Neadjustované</x:v>
      </x:c>
      <x:c r="L14" s="271" t="str">
        <x:v>https://www.nzip.cz/data/nrrz/asistovana-reprodukce-promeny-cas/asistovana-reprodukce-promeny-cas.pdf</x:v>
      </x:c>
    </x:row>
    <x:row r="15">
      <x:c r="A15" s="271" t="str">
        <x:v>Neurovývoj</x:v>
      </x:c>
      <x:c r="B15" s="271" t="str">
        <x:v>Systematické přehledy ART potomků</x:v>
      </x:c>
      <x:c r="C15" s="268" t="n">
        <x:v>2024</x:v>
      </x:c>
      <x:c r="D15" s="271" t="str">
        <x:v>souhrn</x:v>
      </x:c>
      <x:c r="E15" s="291"/>
      <x:c r="F15" s="291"/>
      <x:c r="G15" s="291"/>
      <x:c r="H15" s="271"/>
      <x:c r="I15" s="271" t="str">
        <x:v>nízká až střední</x:v>
      </x:c>
      <x:c r="J15" s="271" t="str">
        <x:v>Většina dětí se vyvíjí normálně; signály pro CP/ASD jsou silně ovlivněny prematuritou a vícečetností</x:v>
      </x:c>
      <x:c r="K15" s="271" t="str">
        <x:v>Heterogenita, reziduální confounding</x:v>
      </x:c>
      <x:c r="L15" s="271" t="str">
        <x:v>https://pubmed.ncbi.nlm.nih.gov/38146031/</x:v>
      </x:c>
    </x:row>
    <x:row r="16">
      <x:c r="A16" s="271" t="str">
        <x:v>Dlouhodobé zdraví dětí</x:v>
      </x:c>
      <x:c r="B16" s="271" t="str">
        <x:v>Narrativní přehled</x:v>
      </x:c>
      <x:c r="C16" s="268" t="n">
        <x:v>2024</x:v>
      </x:c>
      <x:c r="D16" s="271" t="str">
        <x:v>souhrn</x:v>
      </x:c>
      <x:c r="E16" s="291"/>
      <x:c r="F16" s="291"/>
      <x:c r="G16" s="291"/>
      <x:c r="H16" s="271"/>
      <x:c r="I16" s="271" t="str">
        <x:v>nízká až střední</x:v>
      </x:c>
      <x:c r="J16" s="271" t="str">
        <x:v>Možné malé signály u astmatu, metabolických a nádorových výsledků; bez důkazu velkého plošného poškození</x:v>
      </x:c>
      <x:c r="K16" s="271" t="str">
        <x:v>Málo dat do středního a vyššího věku</x:v>
      </x:c>
      <x:c r="L16" s="271" t="str">
        <x:v>https://pubmed.ncbi.nlm.nih.gov/38146031/</x:v>
      </x:c>
    </x:row>
    <x:row r="17">
      <x:c r="A17" s="272" t="str">
        <x:v>Vícečetné porody</x:v>
      </x:c>
      <x:c r="B17" s="272" t="str">
        <x:v>ESHRE Evropa fresh IVF/ICSI</x:v>
      </x:c>
      <x:c r="C17" s="276" t="n">
        <x:v>2020</x:v>
      </x:c>
      <x:c r="D17" s="272" t="str">
        <x:v>podíl dvojčat</x:v>
      </x:c>
      <x:c r="E17" s="292" t="n">
        <x:v>0.109</x:v>
      </x:c>
      <x:c r="F17" s="292"/>
      <x:c r="G17" s="292"/>
      <x:c r="H17" s="272"/>
      <x:c r="I17" s="272" t="str">
        <x:v>vysoká pro popis</x:v>
      </x:c>
      <x:c r="J17" s="272" t="str">
        <x:v>Pokles na 10,9 % díky přenosu menšího počtu embryí</x:v>
      </x:c>
      <x:c r="K17" s="272" t="str">
        <x:v>Různá úplnost hlášení</x:v>
      </x:c>
      <x:c r="L17" s="272" t="str">
        <x:v>https://academic.oup.com/humrep/advance-article-abstract/doi/10.1093/humrep/deaf179/8262033</x:v>
      </x:c>
    </x:row>
    <x:row r="18">
      <x:c r="A18" s="221"/>
      <x:c r="B18" s="221"/>
      <x:c r="C18" s="221"/>
      <x:c r="D18" s="221"/>
      <x:c r="E18" s="221"/>
      <x:c r="F18" s="221"/>
      <x:c r="G18" s="221"/>
      <x:c r="H18" s="221"/>
      <x:c r="I18" s="221"/>
      <x:c r="J18" s="221"/>
      <x:c r="K18" s="221"/>
      <x:c r="L18" s="221"/>
    </x:row>
    <x:row r="19">
      <x:c r="A19" s="275" t="str">
        <x:v>Závěr bezpečnostní evidence: nejpevněji doloženým preventabilním rizikem jsou vícečetná těhotenství a s nimi spojená prematurita. U jednotlivě narozených dětí zůstávají některé malé asociace, ale jejich kauzální podíl nelze spolehlivě oddělit od samotné neplodnosti a rodičovských faktorů. Dlouhodobé sledování dospělých po ART je stále relativně krátké.</x:v>
      </x:c>
      <x:c r="B19" s="275"/>
      <x:c r="C19" s="275"/>
      <x:c r="D19" s="275"/>
      <x:c r="E19" s="275"/>
      <x:c r="F19" s="275"/>
      <x:c r="G19" s="275"/>
      <x:c r="H19" s="275"/>
      <x:c r="I19" s="275"/>
      <x:c r="J19" s="275"/>
      <x:c r="K19" s="275"/>
      <x:c r="L19" s="275"/>
    </x:row>
    <x:row r="20">
      <x:c r="A20" s="275"/>
      <x:c r="B20" s="275"/>
      <x:c r="C20" s="275"/>
      <x:c r="D20" s="275"/>
      <x:c r="E20" s="275"/>
      <x:c r="F20" s="275"/>
      <x:c r="G20" s="275"/>
      <x:c r="H20" s="275"/>
      <x:c r="I20" s="275"/>
      <x:c r="J20" s="275"/>
      <x:c r="K20" s="275"/>
      <x:c r="L20" s="275"/>
    </x:row>
    <x:row r="21">
      <x:c r="A21" s="275"/>
      <x:c r="B21" s="275"/>
      <x:c r="C21" s="275"/>
      <x:c r="D21" s="275"/>
      <x:c r="E21" s="275"/>
      <x:c r="F21" s="275"/>
      <x:c r="G21" s="275"/>
      <x:c r="H21" s="275"/>
      <x:c r="I21" s="275"/>
      <x:c r="J21" s="275"/>
      <x:c r="K21" s="275"/>
      <x:c r="L21" s="275"/>
    </x:row>
  </x:sheetData>
  <x:mergeCells>
    <x:mergeCell ref="A1:L2"/>
    <x:mergeCell ref="A3:L3"/>
    <x:mergeCell ref="A19:L21"/>
  </x:mergeCells>
  <x:conditionalFormatting sqref="I6:I17">
    <x:cfRule type="containsText" dxfId="0" priority="1" operator="containsText" text="vysoká"/>
    <x:cfRule type="containsText" dxfId="1" priority="2" operator="containsText" text="nízká"/>
  </x:conditionalFormatting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30" hidden="0" customWidth="1"/>
    <x:col min="3" max="3" width="25" hidden="0" customWidth="1"/>
    <x:col min="4" max="4" width="18" hidden="0" customWidth="1"/>
    <x:col min="5" max="5" width="22" hidden="0" customWidth="1"/>
    <x:col min="6" max="6" width="34" hidden="0" customWidth="1"/>
    <x:col min="7" max="7" width="30" hidden="0" customWidth="1"/>
    <x:col min="8" max="8" width="38" hidden="0" customWidth="1"/>
    <x:col min="9" max="9" width="8" hidden="0" customWidth="1"/>
    <x:col min="10" max="10" width="24" hidden="0" customWidth="1"/>
    <x:col min="11" max="11" width="58" hidden="0" customWidth="1"/>
  </x:cols>
  <x:sheetData>
    <x:row r="1" ht="26" customHeight="1">
      <x:c r="A1" s="293" t="str">
        <x:v>LÉČBA, POSTUPY A „ADD-ONS“: CO ŘÍKÁ EVIDENCE</x:v>
      </x:c>
      <x:c r="B1" s="293"/>
      <x:c r="C1" s="293"/>
      <x:c r="D1" s="293"/>
      <x:c r="E1" s="293"/>
      <x:c r="F1" s="293"/>
      <x:c r="G1" s="293"/>
      <x:c r="H1" s="293"/>
      <x:c r="I1" s="293"/>
      <x:c r="J1" s="293"/>
      <x:c r="K1" s="293"/>
      <x:c r="L1" s="294"/>
    </x:row>
    <x:row r="2" ht="26" customHeight="1">
      <x:c r="A2" s="293"/>
      <x:c r="B2" s="293"/>
      <x:c r="C2" s="293"/>
      <x:c r="D2" s="293"/>
      <x:c r="E2" s="293"/>
      <x:c r="F2" s="293"/>
      <x:c r="G2" s="293"/>
      <x:c r="H2" s="293"/>
      <x:c r="I2" s="293"/>
      <x:c r="J2" s="293"/>
      <x:c r="K2" s="293"/>
      <x:c r="L2" s="294"/>
    </x:row>
    <x:row r="3" ht="36" customHeight="1">
      <x:c r="A3" s="220" t="str">
        <x:v>Hodnocení vychází zejména z WHO 2025, ESHRE good-practice recommendations 2023 a nových RCT/metaanalýz do července 2026.</x:v>
      </x:c>
      <x:c r="B3" s="220"/>
      <x:c r="C3" s="220"/>
      <x:c r="D3" s="220"/>
      <x:c r="E3" s="220"/>
      <x:c r="F3" s="220"/>
      <x:c r="G3" s="220"/>
      <x:c r="H3" s="220"/>
      <x:c r="I3" s="220"/>
      <x:c r="J3" s="220"/>
      <x:c r="K3" s="220"/>
    </x:row>
    <x:row r="4">
      <x:c r="A4" s="221"/>
      <x:c r="B4" s="221"/>
      <x:c r="C4" s="221"/>
      <x:c r="D4" s="221"/>
      <x:c r="E4" s="221"/>
      <x:c r="F4" s="221"/>
      <x:c r="G4" s="221"/>
      <x:c r="H4" s="221"/>
      <x:c r="I4" s="221"/>
      <x:c r="J4" s="221"/>
      <x:c r="K4" s="221"/>
    </x:row>
    <x:row r="5">
      <x:c r="A5" s="261" t="str">
        <x:v>Postup</x:v>
      </x:c>
      <x:c r="B5" s="262" t="str">
        <x:v>Indikace / otázka</x:v>
      </x:c>
      <x:c r="C5" s="262" t="str">
        <x:v>Výsledek pro živě narozené</x:v>
      </x:c>
      <x:c r="D5" s="262" t="str">
        <x:v>Kvalita evidence</x:v>
      </x:c>
      <x:c r="E5" s="262" t="str">
        <x:v>Doporučení</x:v>
      </x:c>
      <x:c r="F5" s="262" t="str">
        <x:v>Klíčové číslo</x:v>
      </x:c>
      <x:c r="G5" s="262" t="str">
        <x:v>Rizika / nevýhody</x:v>
      </x:c>
      <x:c r="H5" s="262" t="str">
        <x:v>Co říct pacientovi</x:v>
      </x:c>
      <x:c r="I5" s="262" t="str">
        <x:v>Rok</x:v>
      </x:c>
      <x:c r="J5" s="262" t="str">
        <x:v>Typ zdroje</x:v>
      </x:c>
      <x:c r="K5" s="263" t="str">
        <x:v>Zdroj URL</x:v>
      </x:c>
    </x:row>
    <x:row r="6">
      <x:c r="A6" s="267" t="str">
        <x:v>ICSI</x:v>
      </x:c>
      <x:c r="B6" s="267" t="str">
        <x:v>Bez závažného mužského faktoru</x:v>
      </x:c>
      <x:c r="C6" s="267" t="str">
        <x:v>Bez přínosu oproti klasickému IVF</x:v>
      </x:c>
      <x:c r="D6" s="267" t="str">
        <x:v>vysoká</x:v>
      </x:c>
      <x:c r="E6" s="267" t="str">
        <x:v>Nerutinně</x:v>
      </x:c>
      <x:c r="F6" s="267" t="str">
        <x:v>LBR 32,8 % vs 34,5 %; RR 0,96 (0,85–1,09)</x:v>
      </x:c>
      <x:c r="G6" s="267" t="str">
        <x:v>Vyšší laboratorní náročnost a cena</x:v>
      </x:c>
      <x:c r="H6" s="267" t="str">
        <x:v>ICSI je účinné u těžkého mužského faktoru, ne jako automatický upgrade</x:v>
      </x:c>
      <x:c r="I6" s="264" t="n">
        <x:v>2026</x:v>
      </x:c>
      <x:c r="J6" s="267" t="str">
        <x:v>Metaanalýza 6 RCT</x:v>
      </x:c>
      <x:c r="K6" s="267" t="str">
        <x:v>https://academic.oup.com/humrep/advance-article/doi/10.1093/humrep/deag066/8690866</x:v>
      </x:c>
    </x:row>
    <x:row r="7">
      <x:c r="A7" s="271" t="str">
        <x:v>Přirozený KET</x:v>
      </x:c>
      <x:c r="B7" s="271" t="str">
        <x:v>Ovulující ženy vs programovaný hormonální KET</x:v>
      </x:c>
      <x:c r="C7" s="271" t="str">
        <x:v>Stejný healthy live birth, méně komplikací</x:v>
      </x:c>
      <x:c r="D7" s="271" t="str">
        <x:v>vysoká</x:v>
      </x:c>
      <x:c r="E7" s="271" t="str">
        <x:v>Zvážit jako preferovanou možnost</x:v>
      </x:c>
      <x:c r="F7" s="271" t="str">
        <x:v>41,6 % vs 40,6 %; preeklampsie 2,9 % vs 4,6 %</x:v>
      </x:c>
      <x:c r="G7" s="271" t="str">
        <x:v>Více monitorace; více zrušených cyklů 16,2 % vs 11,5 %</x:v>
      </x:c>
      <x:c r="H7" s="271" t="str">
        <x:v>U ovulujících žen podobná účinnost a lepší mateřská bezpečnost</x:v>
      </x:c>
      <x:c r="I7" s="268" t="n">
        <x:v>2026</x:v>
      </x:c>
      <x:c r="J7" s="271" t="str">
        <x:v>Multicentrické RCT, n=4 376</x:v>
      </x:c>
      <x:c r="K7" s="271" t="str">
        <x:v>https://pubmed.ncbi.nlm.nih.gov/41565309/</x:v>
      </x:c>
    </x:row>
    <x:row r="8">
      <x:c r="A8" s="271" t="str">
        <x:v>Single embryo transfer</x:v>
      </x:c>
      <x:c r="B8" s="271" t="str">
        <x:v>Snížení vícečetnosti</x:v>
      </x:c>
      <x:c r="C8" s="271" t="str">
        <x:v>Kumulativní LBR podobná při následném KET</x:v>
      </x:c>
      <x:c r="D8" s="271" t="str">
        <x:v>vysoká</x:v>
      </x:c>
      <x:c r="E8" s="271" t="str">
        <x:v>Preferovat u vhodných pacientek</x:v>
      </x:c>
      <x:c r="F8" s="271" t="str">
        <x:v>Vícečetné porody lze snížit přibližně o 94 % v RCT metaanalýze</x:v>
      </x:c>
      <x:c r="G8" s="271" t="str">
        <x:v>Může snížit LBR z jednoho čerstvého transferu</x:v>
      </x:c>
      <x:c r="H8" s="271" t="str">
        <x:v>Cílem není jen pozitivní test, ale zdravé jednočetné dítě</x:v>
      </x:c>
      <x:c r="I8" s="268" t="n">
        <x:v>2022</x:v>
      </x:c>
      <x:c r="J8" s="271" t="str">
        <x:v>Systematický přehled / guideline</x:v>
      </x:c>
      <x:c r="K8" s="271" t="str">
        <x:v>https://www.asrm.org/practice-guidance/practice-committee-documents/multiple-gestation-associated-with-infertility-therapy-a-committee-opinion-2022/</x:v>
      </x:c>
    </x:row>
    <x:row r="9">
      <x:c r="A9" s="271" t="str">
        <x:v>PGT-A</x:v>
      </x:c>
      <x:c r="B9" s="271" t="str">
        <x:v>Rutinní screening aneuploidií</x:v>
      </x:c>
      <x:c r="C9" s="271" t="str">
        <x:v>Většina RCT neukázala vyšší LBR; může snížit potraty u části skupin</x:v>
      </x:c>
      <x:c r="D9" s="271" t="str">
        <x:v>střední</x:v>
      </x:c>
      <x:c r="E9" s="271" t="str">
        <x:v>Ne rutinně pro všechny</x:v>
      </x:c>
      <x:c r="F9" s="271" t="str">
        <x:v>ESHRE: není doporučeno rutinně</x:v>
      </x:c>
      <x:c r="G9" s="271" t="str">
        <x:v>Možná chybná klasifikace mozaiky, biopsie, náklady, vyřazení životaschopného embrya</x:v>
      </x:c>
      <x:c r="H9" s="271" t="str">
        <x:v>Indikace musí být individualizovaná; nezaměňovat rychlejší transfer s vyšší kumulativní šancí</x:v>
      </x:c>
      <x:c r="I9" s="268" t="n">
        <x:v>2023</x:v>
      </x:c>
      <x:c r="J9" s="271" t="str">
        <x:v>ESHRE recommendation</x:v>
      </x:c>
      <x:c r="K9" s="271" t="str">
        <x:v>https://academic.oup.com/humrep/article/38/11/2062/7281712</x:v>
      </x:c>
    </x:row>
    <x:row r="10">
      <x:c r="A10" s="271" t="str">
        <x:v>Time-lapse + AI výběr</x:v>
      </x:c>
      <x:c r="B10" s="271" t="str">
        <x:v>Zlepšení výběru embrya</x:v>
      </x:c>
      <x:c r="C10" s="271" t="str">
        <x:v>Neprokázáno zvýšení LBR</x:v>
      </x:c>
      <x:c r="D10" s="271" t="str">
        <x:v>střední</x:v>
      </x:c>
      <x:c r="E10" s="271" t="str">
        <x:v>Ne jako placený add-on pro zvýšení LBR</x:v>
      </x:c>
      <x:c r="F10" s="271" t="str">
        <x:v>Bez důkazu přínosu pro LBR / potrat</x:v>
      </x:c>
      <x:c r="G10" s="271" t="str">
        <x:v>Cena; algoritmy závislé na laboratoři</x:v>
      </x:c>
      <x:c r="H10" s="271" t="str">
        <x:v>Může pomoci workflow a dokumentaci, neprokázal více dětí</x:v>
      </x:c>
      <x:c r="I10" s="268" t="n">
        <x:v>2023</x:v>
      </x:c>
      <x:c r="J10" s="271" t="str">
        <x:v>ESHRE recommendation</x:v>
      </x:c>
      <x:c r="K10" s="271" t="str">
        <x:v>https://academic.oup.com/humrep/article/38/11/2062/7281712</x:v>
      </x:c>
    </x:row>
    <x:row r="11">
      <x:c r="A11" s="271" t="str">
        <x:v>Endometrial scratching</x:v>
      </x:c>
      <x:c r="B11" s="271" t="str">
        <x:v>První IVF / opakované selhání</x:v>
      </x:c>
      <x:c r="C11" s="271" t="str">
        <x:v>Bez konzistentního přínosu</x:v>
      </x:c>
      <x:c r="D11" s="271" t="str">
        <x:v>střední</x:v>
      </x:c>
      <x:c r="E11" s="271" t="str">
        <x:v>Nerutinně</x:v>
      </x:c>
      <x:c r="F11" s="271" t="str">
        <x:v>První cyklus RR 1,04 (0,89–1,21)</x:v>
      </x:c>
      <x:c r="G11" s="271" t="str">
        <x:v>Bolest, krvácení, náklady</x:v>
      </x:c>
      <x:c r="H11" s="271" t="str">
        <x:v>Dostupná RCT nepodporují rutinní použití</x:v>
      </x:c>
      <x:c r="I11" s="268" t="n">
        <x:v>2023</x:v>
      </x:c>
      <x:c r="J11" s="271" t="str">
        <x:v>ESHRE + metaanalýzy</x:v>
      </x:c>
      <x:c r="K11" s="271" t="str">
        <x:v>https://academic.oup.com/humrep/article/38/11/2062/7281712</x:v>
      </x:c>
    </x:row>
    <x:row r="12">
      <x:c r="A12" s="271" t="str">
        <x:v>Elective freeze-all</x:v>
      </x:c>
      <x:c r="B12" s="271" t="str">
        <x:v>Pro všechny pacientky</x:v>
      </x:c>
      <x:c r="C12" s="271" t="str">
        <x:v>Bez vyšší LBR oproti fresh strategii</x:v>
      </x:c>
      <x:c r="D12" s="271" t="str">
        <x:v>střední až vysoká</x:v>
      </x:c>
      <x:c r="E12" s="271" t="str">
        <x:v>Ne rutinně pro všechny</x:v>
      </x:c>
      <x:c r="F12" s="271" t="str">
        <x:v>Podobná LBR; delší čas do těhotenství</x:v>
      </x:c>
      <x:c r="G12" s="271" t="str">
        <x:v>Hypertenzní poruchy, LGA, cena, čas</x:v>
      </x:c>
      <x:c r="H12" s="271" t="str">
        <x:v>Má jasné indikace (OHSS/PGT), ale není univerzálně lepší</x:v>
      </x:c>
      <x:c r="I12" s="268" t="n">
        <x:v>2023</x:v>
      </x:c>
      <x:c r="J12" s="271" t="str">
        <x:v>ESHRE recommendation</x:v>
      </x:c>
      <x:c r="K12" s="271" t="str">
        <x:v>https://academic.oup.com/humrep/article/38/11/2062/7281712</x:v>
      </x:c>
    </x:row>
    <x:row r="13">
      <x:c r="A13" s="271" t="str">
        <x:v>Assisted hatching</x:v>
      </x:c>
      <x:c r="B13" s="271" t="str">
        <x:v>Rutinní zlepšení implantace</x:v>
      </x:c>
      <x:c r="C13" s="271" t="str">
        <x:v>Bez spolehlivého přínosu pro LBR</x:v>
      </x:c>
      <x:c r="D13" s="271" t="str">
        <x:v>nízká až střední</x:v>
      </x:c>
      <x:c r="E13" s="271" t="str">
        <x:v>Nedoporučeno rutinně</x:v>
      </x:c>
      <x:c r="F13" s="271" t="str">
        <x:v>ESHRE: nedoporučeno</x:v>
      </x:c>
      <x:c r="G13" s="271" t="str">
        <x:v>Manipulace s embryem, cena</x:v>
      </x:c>
      <x:c r="H13" s="271" t="str">
        <x:v>Není doloženo, že rutinně zvýší šanci na dítě</x:v>
      </x:c>
      <x:c r="I13" s="268" t="n">
        <x:v>2023</x:v>
      </x:c>
      <x:c r="J13" s="271" t="str">
        <x:v>ESHRE recommendation</x:v>
      </x:c>
      <x:c r="K13" s="271" t="str">
        <x:v>https://academic.oup.com/humrep/article/38/11/2062/7281712</x:v>
      </x:c>
    </x:row>
    <x:row r="14">
      <x:c r="A14" s="271" t="str">
        <x:v>IMSI / PICSI / MACS</x:v>
      </x:c>
      <x:c r="B14" s="271" t="str">
        <x:v>Výběr spermií</x:v>
      </x:c>
      <x:c r="C14" s="271" t="str">
        <x:v>Bez důkazu vyšší LBR u rutinního použití</x:v>
      </x:c>
      <x:c r="D14" s="271" t="str">
        <x:v>nízká až střední</x:v>
      </x:c>
      <x:c r="E14" s="271" t="str">
        <x:v>Nerutinně</x:v>
      </x:c>
      <x:c r="F14" s="271" t="str">
        <x:v>Bez konzistentního přínosu LBR</x:v>
      </x:c>
      <x:c r="G14" s="271" t="str">
        <x:v>Cena, čas, standardizace</x:v>
      </x:c>
      <x:c r="H14" s="271" t="str">
        <x:v>Laboratorně atraktivní neznamená klinicky účinné</x:v>
      </x:c>
      <x:c r="I14" s="268" t="n">
        <x:v>2023</x:v>
      </x:c>
      <x:c r="J14" s="271" t="str">
        <x:v>ESHRE recommendation</x:v>
      </x:c>
      <x:c r="K14" s="271" t="str">
        <x:v>https://academic.oup.com/humrep/article/38/11/2062/7281712</x:v>
      </x:c>
    </x:row>
    <x:row r="15">
      <x:c r="A15" s="271" t="str">
        <x:v>PRP / kmenové buňky</x:v>
      </x:c>
      <x:c r="B15" s="271" t="str">
        <x:v>Nízká rezerva, POI, tenké endometrium</x:v>
      </x:c>
      <x:c r="C15" s="271" t="str">
        <x:v>Neprokázáno</x:v>
      </x:c>
      <x:c r="D15" s="271" t="str">
        <x:v>velmi nízká</x:v>
      </x:c>
      <x:c r="E15" s="271" t="str">
        <x:v>Pouze výzkum</x:v>
      </x:c>
      <x:c r="F15" s="271" t="str">
        <x:v>Chybí kvalitní komparativní studie</x:v>
      </x:c>
      <x:c r="G15" s="271" t="str">
        <x:v>Neznámá dlouhodobá bezpečnost</x:v>
      </x:c>
      <x:c r="H15" s="271" t="str">
        <x:v>Experimentální metoda, nikoli standardní léčba</x:v>
      </x:c>
      <x:c r="I15" s="268" t="n">
        <x:v>2023</x:v>
      </x:c>
      <x:c r="J15" s="271" t="str">
        <x:v>ESHRE recommendation</x:v>
      </x:c>
      <x:c r="K15" s="271" t="str">
        <x:v>https://academic.oup.com/humrep/article/38/11/2062/7281712</x:v>
      </x:c>
    </x:row>
    <x:row r="16">
      <x:c r="A16" s="272" t="str">
        <x:v>Psychosociální podpora</x:v>
      </x:c>
      <x:c r="B16" s="272" t="str">
        <x:v>V průběhu diagnostiky a léčby</x:v>
      </x:c>
      <x:c r="C16" s="272" t="str">
        <x:v>Nejde o laboratorní LBR add-on; zlepšuje pacientsky důležité výsledky</x:v>
      </x:c>
      <x:c r="D16" s="272" t="str">
        <x:v>střední</x:v>
      </x:c>
      <x:c r="E16" s="272" t="str">
        <x:v>Zajistit průběžně</x:v>
      </x:c>
      <x:c r="F16" s="272" t="str">
        <x:v>WHO: součást péče</x:v>
      </x:c>
      <x:c r="G16" s="272" t="str">
        <x:v>Dostupnost a kapacity</x:v>
      </x:c>
      <x:c r="H16" s="272" t="str">
        <x:v>Neplodnost má významný psychický i sociální dopad</x:v>
      </x:c>
      <x:c r="I16" s="276" t="n">
        <x:v>2025</x:v>
      </x:c>
      <x:c r="J16" s="272" t="str">
        <x:v>WHO guideline</x:v>
      </x:c>
      <x:c r="K16" s="272" t="str">
        <x:v>https://www.who.int/news/item/28-11-2025-who-issues-first-global-guideline-on-infertility</x:v>
      </x:c>
    </x:row>
    <x:row r="17">
      <x:c r="A17" s="221"/>
      <x:c r="B17" s="221"/>
      <x:c r="C17" s="221"/>
      <x:c r="D17" s="221"/>
      <x:c r="E17" s="221"/>
      <x:c r="F17" s="221"/>
      <x:c r="G17" s="221"/>
      <x:c r="H17" s="221"/>
      <x:c r="I17" s="221"/>
      <x:c r="J17" s="221"/>
      <x:c r="K17" s="221"/>
    </x:row>
    <x:row r="18">
      <x:c r="A18" s="275" t="str">
        <x:v>Praktická zásada: klinicky relevantní endpoint je živě narozené zdravé dítě, ideálně kumulativně na jeden odběr oocytů. Zlepšení fertilizace, morfologie embrya, pozitivního testu nebo klinické gravidity nemusí zvýšit počet živě narozených dětí.</x:v>
      </x:c>
      <x:c r="B18" s="275"/>
      <x:c r="C18" s="275"/>
      <x:c r="D18" s="275"/>
      <x:c r="E18" s="275"/>
      <x:c r="F18" s="275"/>
      <x:c r="G18" s="275"/>
      <x:c r="H18" s="275"/>
      <x:c r="I18" s="275"/>
      <x:c r="J18" s="275"/>
      <x:c r="K18" s="275"/>
    </x:row>
    <x:row r="19">
      <x:c r="A19" s="275"/>
      <x:c r="B19" s="275"/>
      <x:c r="C19" s="275"/>
      <x:c r="D19" s="275"/>
      <x:c r="E19" s="275"/>
      <x:c r="F19" s="275"/>
      <x:c r="G19" s="275"/>
      <x:c r="H19" s="275"/>
      <x:c r="I19" s="275"/>
      <x:c r="J19" s="275"/>
      <x:c r="K19" s="275"/>
    </x:row>
    <x:row r="20">
      <x:c r="A20" s="275"/>
      <x:c r="B20" s="275"/>
      <x:c r="C20" s="275"/>
      <x:c r="D20" s="275"/>
      <x:c r="E20" s="275"/>
      <x:c r="F20" s="275"/>
      <x:c r="G20" s="275"/>
      <x:c r="H20" s="275"/>
      <x:c r="I20" s="275"/>
      <x:c r="J20" s="275"/>
      <x:c r="K20" s="275"/>
    </x:row>
  </x:sheetData>
  <x:mergeCells>
    <x:mergeCell ref="A1:K2"/>
    <x:mergeCell ref="A3:K3"/>
    <x:mergeCell ref="A18:K20"/>
  </x:mergeCells>
  <x:conditionalFormatting sqref="E6:E16">
    <x:cfRule type="containsText" dxfId="2" priority="1" operator="containsText" text="Nerutinně"/>
    <x:cfRule type="containsText" dxfId="3" priority="2" operator="containsText" text="Preferovat"/>
  </x:conditionalFormatting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3" hidden="0" customWidth="1"/>
    <x:col min="2" max="2" width="38" hidden="0" customWidth="1"/>
    <x:col min="3" max="3" width="18" hidden="0" customWidth="1"/>
    <x:col min="4" max="4" width="23" hidden="0" customWidth="1"/>
    <x:col min="5" max="5" width="35" hidden="0" customWidth="1"/>
    <x:col min="6" max="6" width="28" hidden="0" customWidth="1"/>
    <x:col min="7" max="7" width="15" hidden="0" customWidth="1"/>
    <x:col min="8" max="8" width="35" hidden="0" customWidth="1"/>
    <x:col min="9" max="9" width="38" hidden="0" customWidth="1"/>
    <x:col min="10" max="10" width="58" hidden="0" customWidth="1"/>
  </x:cols>
  <x:sheetData>
    <x:row r="1" ht="26" customHeight="1">
      <x:c r="A1" s="293" t="str">
        <x:v>ČESKO: LEGISLATIVA, ÚHRADA A PŘÍSTUP</x:v>
      </x:c>
      <x:c r="B1" s="293"/>
      <x:c r="C1" s="293"/>
      <x:c r="D1" s="293"/>
      <x:c r="E1" s="293"/>
      <x:c r="F1" s="293"/>
      <x:c r="G1" s="293"/>
      <x:c r="H1" s="293"/>
      <x:c r="I1" s="293"/>
      <x:c r="J1" s="293"/>
      <x:c r="K1" s="294"/>
      <x:c r="L1" s="294"/>
    </x:row>
    <x:row r="2" ht="26" customHeight="1">
      <x:c r="A2" s="293"/>
      <x:c r="B2" s="293"/>
      <x:c r="C2" s="293"/>
      <x:c r="D2" s="293"/>
      <x:c r="E2" s="293"/>
      <x:c r="F2" s="293"/>
      <x:c r="G2" s="293"/>
      <x:c r="H2" s="293"/>
      <x:c r="I2" s="293"/>
      <x:c r="J2" s="293"/>
      <x:c r="K2" s="294"/>
      <x:c r="L2" s="294"/>
    </x:row>
    <x:row r="3" ht="36" customHeight="1">
      <x:c r="A3" s="220" t="str">
        <x:v>Aktuální praktický přehled k 12. 7. 2026. Nejde o právní radu; před konkrétním postupem ověřit pojišťovnu a centrum.</x:v>
      </x:c>
      <x:c r="B3" s="220"/>
      <x:c r="C3" s="220"/>
      <x:c r="D3" s="220"/>
      <x:c r="E3" s="220"/>
      <x:c r="F3" s="220"/>
      <x:c r="G3" s="220"/>
      <x:c r="H3" s="220"/>
      <x:c r="I3" s="220"/>
      <x:c r="J3" s="220"/>
    </x:row>
    <x:row r="4">
      <x:c r="A4" s="221"/>
      <x:c r="B4" s="221"/>
      <x:c r="C4" s="221"/>
      <x:c r="D4" s="221"/>
      <x:c r="E4" s="221"/>
      <x:c r="F4" s="221"/>
      <x:c r="G4" s="221"/>
      <x:c r="H4" s="221"/>
      <x:c r="I4" s="221"/>
      <x:c r="J4" s="221"/>
    </x:row>
    <x:row r="5">
      <x:c r="A5" s="261" t="str">
        <x:v>Téma</x:v>
      </x:c>
      <x:c r="B5" s="262" t="str">
        <x:v>Platné pravidlo</x:v>
      </x:c>
      <x:c r="C5" s="262" t="str">
        <x:v>Hranice / počet</x:v>
      </x:c>
      <x:c r="D5" s="262" t="str">
        <x:v>Koho se týká</x:v>
      </x:c>
      <x:c r="E5" s="262" t="str">
        <x:v>Praktický dopad</x:v>
      </x:c>
      <x:c r="F5" s="262" t="str">
        <x:v>Právní základ</x:v>
      </x:c>
      <x:c r="G5" s="262" t="str">
        <x:v>Aktualita</x:v>
      </x:c>
      <x:c r="H5" s="262" t="str">
        <x:v>Co není hrazeno / omezení</x:v>
      </x:c>
      <x:c r="I5" s="262" t="str">
        <x:v>Poznámka</x:v>
      </x:c>
      <x:c r="J5" s="263" t="str">
        <x:v>Zdroj URL</x:v>
      </x:c>
    </x:row>
    <x:row r="6">
      <x:c r="A6" s="267" t="str">
        <x:v>Maximální věk léčby</x:v>
      </x:c>
      <x:c r="B6" s="267" t="str">
        <x:v>Umělé oplodnění lze provést ženě v plodném věku, pokud věk nepřekročil 49 let</x:v>
      </x:c>
      <x:c r="C6" s="267" t="str">
        <x:v>49 let</x:v>
      </x:c>
      <x:c r="D6" s="267" t="str">
        <x:v>Příjemkyně</x:v>
      </x:c>
      <x:c r="E6" s="267" t="str">
        <x:v>Zákonný strop je vyšší než hranice veřejné úhrady</x:v>
      </x:c>
      <x:c r="F6" s="267" t="str">
        <x:v>§ 6 zákona č. 373/2011 Sb.</x:v>
      </x:c>
      <x:c r="G6" s="267" t="str">
        <x:v>platné 2026</x:v>
      </x:c>
      <x:c r="H6" s="267" t="str">
        <x:v>Po 40. roce zpravidla samoplátcovství</x:v>
      </x:c>
      <x:c r="I6" s="267" t="str">
        <x:v>Biologická úspěšnost s vlastními oocyty prudce klesá dříve</x:v>
      </x:c>
      <x:c r="J6" s="267" t="str">
        <x:v>https://www.zakonyprolidi.cz/cs/2011-373</x:v>
      </x:c>
    </x:row>
    <x:row r="7">
      <x:c r="A7" s="271" t="str">
        <x:v>Žádost páru</x:v>
      </x:c>
      <x:c r="B7" s="271" t="str">
        <x:v>Písemná společná žádost ženy a muže</x:v>
      </x:c>
      <x:c r="C7" s="271" t="str">
        <x:v>max. stáří 6 měsíců</x:v>
      </x:c>
      <x:c r="D7" s="271" t="str">
        <x:v>Neplodný pár</x:v>
      </x:c>
      <x:c r="E7" s="271" t="str">
        <x:v>České právo vyžaduje muže a ženu žádající společně</x:v>
      </x:c>
      <x:c r="F7" s="271" t="str">
        <x:v>§ 6 zákona č. 373/2011 Sb.</x:v>
      </x:c>
      <x:c r="G7" s="271" t="str">
        <x:v>platné 2026</x:v>
      </x:c>
      <x:c r="H7" s="271" t="str">
        <x:v>Samostatná žena nemůže podle této úpravy podstoupit umělé oplodnění</x:v>
      </x:c>
      <x:c r="I7" s="271" t="str">
        <x:v>Manželství není podmínkou</x:v>
      </x:c>
      <x:c r="J7" s="271" t="str">
        <x:v>https://www.zakonyprolidi.cz/cs/2011-373</x:v>
      </x:c>
    </x:row>
    <x:row r="8">
      <x:c r="A8" s="271" t="str">
        <x:v>Veřejná úhrada – věk</x:v>
      </x:c>
      <x:c r="B8" s="271" t="str">
        <x:v>IVF je hrazeno do dne dosažení 40 let</x:v>
      </x:c>
      <x:c r="C8" s="271" t="str">
        <x:v>39 let + 364 dní</x:v>
      </x:c>
      <x:c r="D8" s="271" t="str">
        <x:v>Ženy s indikací</x:v>
      </x:c>
      <x:c r="E8" s="271" t="str">
        <x:v>Oboustranná neprůchodnost vejcovodů od 18 let; ostatní od 22 let</x:v>
      </x:c>
      <x:c r="F8" s="271" t="str">
        <x:v>zákon č. 48/1997 Sb.; informace VZP</x:v>
      </x:c>
      <x:c r="G8" s="271" t="str">
        <x:v>platné od 1. 1. 2022</x:v>
      </x:c>
      <x:c r="H8" s="271" t="str">
        <x:v>Doplatky za léky a nadstandardní laboratorní metody mohou zůstat</x:v>
      </x:c>
      <x:c r="I8" s="271" t="str">
        <x:v>Indikace a doporučení registrujícího gynekologa</x:v>
      </x:c>
      <x:c r="J8" s="271" t="str">
        <x:v>https://www.vzp.cz/o-nas/tiskove-centrum/otazky-tydne/podminky-pro-umele-oplodneni-od-roku-2022</x:v>
      </x:c>
    </x:row>
    <x:row r="9">
      <x:c r="A9" s="271" t="str">
        <x:v>Počet hrazených IVF cyklů</x:v>
      </x:c>
      <x:c r="B9" s="271" t="str">
        <x:v>Standardně 3; čtvrtý při single embryo transferu v prvních dvou cyklech</x:v>
      </x:c>
      <x:c r="C9" s="271" t="str">
        <x:v>3 nebo 4</x:v>
      </x:c>
      <x:c r="D9" s="271" t="str">
        <x:v>Pojištěnky splňující podmínky</x:v>
      </x:c>
      <x:c r="E9" s="271" t="str">
        <x:v>Úhrada podporuje přenos jednoho embrya</x:v>
      </x:c>
      <x:c r="F9" s="271" t="str">
        <x:v>zákon č. 48/1997 Sb.; VZP</x:v>
      </x:c>
      <x:c r="G9" s="271" t="str">
        <x:v>platné 2026</x:v>
      </x:c>
      <x:c r="H9" s="271" t="str">
        <x:v>Ne všechny součásti cyklu jsou plně bez doplatku</x:v>
      </x:c>
      <x:c r="I9" s="271" t="str">
        <x:v>Podmínku čtvrtého cyklu je nutné hlídat od prvního transferu</x:v>
      </x:c>
      <x:c r="J9" s="271" t="str">
        <x:v>https://www.vzp.cz/o-nas/tiskove-centrum/otazky-tydne/podminky-pro-umele-oplodneni-od-roku-2022</x:v>
      </x:c>
    </x:row>
    <x:row r="10">
      <x:c r="A10" s="271" t="str">
        <x:v>Dárkyně oocytů</x:v>
      </x:c>
      <x:c r="B10" s="271" t="str">
        <x:v>Anonymní dárkyně 18–35 let</x:v>
      </x:c>
      <x:c r="C10" s="271" t="str">
        <x:v>18–35</x:v>
      </x:c>
      <x:c r="D10" s="271" t="str">
        <x:v>Dárkyně</x:v>
      </x:c>
      <x:c r="E10" s="271" t="str">
        <x:v>Příjemce nedostává identitu dárkyně</x:v>
      </x:c>
      <x:c r="F10" s="271" t="str">
        <x:v>§ 3 zákona č. 373/2011 Sb.</x:v>
      </x:c>
      <x:c r="G10" s="271" t="str">
        <x:v>platné 2026</x:v>
      </x:c>
      <x:c r="H10" s="271" t="str">
        <x:v>Volba pohlaví zakázána mimo prevenci závažné choroby vázané na pohlaví</x:v>
      </x:c>
      <x:c r="I10" s="271" t="str">
        <x:v>Zdravotní údaje dárce se uchovávají 30 let</x:v>
      </x:c>
      <x:c r="J10" s="271" t="str">
        <x:v>https://www.zakonyprolidi.cz/cs/2011-373</x:v>
      </x:c>
    </x:row>
    <x:row r="11">
      <x:c r="A11" s="271" t="str">
        <x:v>Dárci spermií</x:v>
      </x:c>
      <x:c r="B11" s="271" t="str">
        <x:v>Anonymní dárce 18–40 let</x:v>
      </x:c>
      <x:c r="C11" s="271" t="str">
        <x:v>18–40</x:v>
      </x:c>
      <x:c r="D11" s="271" t="str">
        <x:v>Dárce</x:v>
      </x:c>
      <x:c r="E11" s="271" t="str">
        <x:v>Anonymní systém</x:v>
      </x:c>
      <x:c r="F11" s="271" t="str">
        <x:v>§ 3 zákona č. 373/2011 Sb.</x:v>
      </x:c>
      <x:c r="G11" s="271" t="str">
        <x:v>platné 2026</x:v>
      </x:c>
      <x:c r="H11" s="271" t="str">
        <x:v>Identita se standardně nesděluje</x:v>
      </x:c>
      <x:c r="I11" s="271" t="str">
        <x:v>Zletilá osoba může žádat informaci o zdravotním stavu dárce</x:v>
      </x:c>
      <x:c r="J11" s="271" t="str">
        <x:v>https://www.zakonyprolidi.cz/cs/2011-373</x:v>
      </x:c>
    </x:row>
    <x:row r="12">
      <x:c r="A12" s="271" t="str">
        <x:v>Informovaný souhlas</x:v>
      </x:c>
      <x:c r="B12" s="271" t="str">
        <x:v>Poučení o povaze, následcích, rizicích, nadbytečných embryích a nákladech skladování</x:v>
      </x:c>
      <x:c r="C12" s="271" t="str">
        <x:v>před každým oplodněním</x:v>
      </x:c>
      <x:c r="D12" s="271" t="str">
        <x:v>Pár</x:v>
      </x:c>
      <x:c r="E12" s="271" t="str">
        <x:v>Souhlas se opakuje před každým provedením</x:v>
      </x:c>
      <x:c r="F12" s="271" t="str">
        <x:v>§ 8 zákona č. 373/2011 Sb.</x:v>
      </x:c>
      <x:c r="G12" s="271" t="str">
        <x:v>platné 2026</x:v>
      </x:c>
      <x:c r="H12" s="271" t="str">
        <x:v>Souhlas není jednorázový pro celý léčebný plán</x:v>
      </x:c>
      <x:c r="I12" s="271" t="str">
        <x:v>Součást zdravotnické dokumentace</x:v>
      </x:c>
      <x:c r="J12" s="271" t="str">
        <x:v>https://www.zakonyprolidi.cz/cs/2011-373</x:v>
      </x:c>
    </x:row>
    <x:row r="13">
      <x:c r="A13" s="272" t="str">
        <x:v>Evidence dárců gamet</x:v>
      </x:c>
      <x:c r="B13" s="272" t="str">
        <x:v>Celostátní evidence</x:v>
      </x:c>
      <x:c r="C13" s="272" t="str">
        <x:v>od 1. 11. 2024</x:v>
      </x:c>
      <x:c r="D13" s="272" t="str">
        <x:v>Dárci / centra</x:v>
      </x:c>
      <x:c r="E13" s="272" t="str">
        <x:v>Posiluje dohledatelnost a bezpečnost systému</x:v>
      </x:c>
      <x:c r="F13" s="272" t="str">
        <x:v>NRRZ / ÚZIS</x:v>
      </x:c>
      <x:c r="G13" s="272" t="str">
        <x:v>nové</x:v>
      </x:c>
      <x:c r="H13" s="272" t="str">
        <x:v>Neznamená veřejné odtajnění identity</x:v>
      </x:c>
      <x:c r="I13" s="272" t="str">
        <x:v>Účel je zdravotnická evidence</x:v>
      </x:c>
      <x:c r="J13" s="272" t="str">
        <x:v>https://www.nzip.cz/data/nrrz/asistovana-reprodukce-promeny-cas/asistovana-reprodukce-promeny-cas.pdf</x:v>
      </x:c>
    </x:row>
    <x:row r="14">
      <x:c r="A14" s="221"/>
      <x:c r="B14" s="221"/>
      <x:c r="C14" s="221"/>
      <x:c r="D14" s="221"/>
      <x:c r="E14" s="221"/>
      <x:c r="F14" s="221"/>
      <x:c r="G14" s="221"/>
      <x:c r="H14" s="221"/>
      <x:c r="I14" s="221"/>
      <x:c r="J14" s="221"/>
    </x:row>
    <x:row r="15">
      <x:c r="A15" s="275" t="str">
        <x:v>Mezinárodní kontext: přístup a veřejné financování se výrazně liší. European Atlas 2024 hodnotí nejen počet hrazených cyklů, ale i dostupnost pro různé skupiny, registry, psychologickou podporu, transparentnost a pravidla dárcovství. WHO 2025 vyzývá k začlenění léčby neplodnosti do národních strategií a financování.</x:v>
      </x:c>
      <x:c r="B15" s="275"/>
      <x:c r="C15" s="275"/>
      <x:c r="D15" s="275"/>
      <x:c r="E15" s="275"/>
      <x:c r="F15" s="275"/>
      <x:c r="G15" s="275"/>
      <x:c r="H15" s="275"/>
      <x:c r="I15" s="275"/>
      <x:c r="J15" s="275"/>
    </x:row>
    <x:row r="16">
      <x:c r="A16" s="275"/>
      <x:c r="B16" s="275"/>
      <x:c r="C16" s="275"/>
      <x:c r="D16" s="275"/>
      <x:c r="E16" s="275"/>
      <x:c r="F16" s="275"/>
      <x:c r="G16" s="275"/>
      <x:c r="H16" s="275"/>
      <x:c r="I16" s="275"/>
      <x:c r="J16" s="275"/>
    </x:row>
    <x:row r="17">
      <x:c r="A17" s="275"/>
      <x:c r="B17" s="275"/>
      <x:c r="C17" s="275"/>
      <x:c r="D17" s="275"/>
      <x:c r="E17" s="275"/>
      <x:c r="F17" s="275"/>
      <x:c r="G17" s="275"/>
      <x:c r="H17" s="275"/>
      <x:c r="I17" s="275"/>
      <x:c r="J17" s="275"/>
    </x:row>
    <x:row r="18">
      <x:c r="A18" s="275"/>
      <x:c r="B18" s="275"/>
      <x:c r="C18" s="275"/>
      <x:c r="D18" s="275"/>
      <x:c r="E18" s="275"/>
      <x:c r="F18" s="275"/>
      <x:c r="G18" s="275"/>
      <x:c r="H18" s="275"/>
      <x:c r="I18" s="275"/>
      <x:c r="J18" s="275"/>
    </x:row>
  </x:sheetData>
  <x:mergeCells>
    <x:mergeCell ref="A1:J2"/>
    <x:mergeCell ref="A3:J3"/>
    <x:mergeCell ref="A15:J18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3" hidden="0" customWidth="1"/>
    <x:col min="2" max="2" width="31" hidden="0" customWidth="1"/>
    <x:col min="3" max="3" width="24" hidden="0" customWidth="1"/>
    <x:col min="4" max="4" width="37" hidden="0" customWidth="1"/>
    <x:col min="5" max="5" width="35" hidden="0" customWidth="1"/>
    <x:col min="6" max="6" width="3" hidden="0" customWidth="1"/>
    <x:col min="7" max="7" width="31" hidden="0" customWidth="1"/>
    <x:col min="8" max="8" width="18" hidden="0" customWidth="1"/>
    <x:col min="9" max="9" width="31" hidden="0" customWidth="1"/>
    <x:col min="10" max="10" width="39" hidden="0" customWidth="1"/>
    <x:col min="11" max="11" width="62" hidden="0" customWidth="1"/>
  </x:cols>
  <x:sheetData>
    <x:row r="1" ht="26" customHeight="1">
      <x:c r="A1" s="293" t="str">
        <x:v>METODIKA, POJMY A ZDROJE</x:v>
      </x:c>
      <x:c r="B1" s="293"/>
      <x:c r="C1" s="293"/>
      <x:c r="D1" s="293"/>
      <x:c r="E1" s="293"/>
      <x:c r="F1" s="293"/>
      <x:c r="G1" s="293"/>
      <x:c r="H1" s="293"/>
      <x:c r="I1" s="293"/>
      <x:c r="J1" s="293"/>
      <x:c r="K1" s="293"/>
      <x:c r="L1" s="294"/>
    </x:row>
    <x:row r="2" ht="26" customHeight="1">
      <x:c r="A2" s="293"/>
      <x:c r="B2" s="293"/>
      <x:c r="C2" s="293"/>
      <x:c r="D2" s="293"/>
      <x:c r="E2" s="293"/>
      <x:c r="F2" s="293"/>
      <x:c r="G2" s="293"/>
      <x:c r="H2" s="293"/>
      <x:c r="I2" s="293"/>
      <x:c r="J2" s="293"/>
      <x:c r="K2" s="293"/>
      <x:c r="L2" s="294"/>
    </x:row>
    <x:row r="3" ht="36" customHeight="1">
      <x:c r="A3" s="220" t="str">
        <x:v>Jak Excel číst, aktualizovat a auditovat. Všechny internetové adresy jsou uvedeny jako prostý text pro snadnou kontrolu.</x:v>
      </x:c>
      <x:c r="B3" s="220"/>
      <x:c r="C3" s="220"/>
      <x:c r="D3" s="220"/>
      <x:c r="E3" s="220"/>
      <x:c r="F3" s="220"/>
      <x:c r="G3" s="220"/>
      <x:c r="H3" s="220"/>
      <x:c r="I3" s="220"/>
      <x:c r="J3" s="220"/>
      <x:c r="K3" s="220"/>
    </x:row>
    <x:row r="4">
      <x:c r="A4" s="221"/>
      <x:c r="B4" s="221"/>
      <x:c r="C4" s="221"/>
      <x:c r="D4" s="221"/>
      <x:c r="E4" s="221"/>
      <x:c r="F4" s="221"/>
      <x:c r="G4" s="221"/>
      <x:c r="H4" s="221"/>
      <x:c r="I4" s="221"/>
      <x:c r="J4" s="221"/>
      <x:c r="K4" s="221"/>
    </x:row>
    <x:row r="5">
      <x:c r="A5" s="259" t="str">
        <x:v>Klíčové pojmy</x:v>
      </x:c>
      <x:c r="B5" s="259"/>
      <x:c r="C5" s="259"/>
      <x:c r="D5" s="259"/>
      <x:c r="E5" s="259"/>
      <x:c r="F5" s="221"/>
      <x:c r="G5" s="260" t="str">
        <x:v>Hlavní zdroje a rozsah</x:v>
      </x:c>
      <x:c r="H5" s="260"/>
      <x:c r="I5" s="260"/>
      <x:c r="J5" s="260"/>
      <x:c r="K5" s="260"/>
    </x:row>
    <x:row r="6">
      <x:c r="A6" s="261" t="str">
        <x:v>Pojem</x:v>
      </x:c>
      <x:c r="B6" s="262" t="str">
        <x:v>Český význam</x:v>
      </x:c>
      <x:c r="C6" s="262" t="str">
        <x:v>Typický jmenovatel</x:v>
      </x:c>
      <x:c r="D6" s="262" t="str">
        <x:v>Proč je důležitý</x:v>
      </x:c>
      <x:c r="E6" s="263" t="str">
        <x:v>Varování</x:v>
      </x:c>
      <x:c r="F6" s="221"/>
      <x:c r="G6" s="261" t="str">
        <x:v>Instituce / studie</x:v>
      </x:c>
      <x:c r="H6" s="262" t="str">
        <x:v>Datový rok / publikace</x:v>
      </x:c>
      <x:c r="I6" s="262" t="str">
        <x:v>Použití v sešitu</x:v>
      </x:c>
      <x:c r="J6" s="262" t="str">
        <x:v>Kvalita / omezení</x:v>
      </x:c>
      <x:c r="K6" s="263" t="str">
        <x:v>URL</x:v>
      </x:c>
    </x:row>
    <x:row r="7">
      <x:c r="A7" s="267" t="str">
        <x:v>ART / AR</x:v>
      </x:c>
      <x:c r="B7" s="267" t="str">
        <x:v>Asistovaná reprodukce</x:v>
      </x:c>
      <x:c r="C7" s="267" t="str">
        <x:v>—</x:v>
      </x:c>
      <x:c r="D7" s="267" t="str">
        <x:v>Širší soubor metod včetně IVF/ICSI a transferů</x:v>
      </x:c>
      <x:c r="E7" s="267" t="str">
        <x:v>Definice se mezi registry liší</x:v>
      </x:c>
      <x:c r="F7" s="221"/>
      <x:c r="G7" s="267" t="str">
        <x:v>ÚZIS / NRRZ: Asistovaná reprodukce v ČR 2021–2023</x:v>
      </x:c>
      <x:c r="H7" s="267" t="str">
        <x:v>2023 / publ. 2025</x:v>
      </x:c>
      <x:c r="I7" s="267" t="str">
        <x:v>Cykly, věk, efektivita, struktura, zahraniční pacientky</x:v>
      </x:c>
      <x:c r="J7" s="267" t="str">
        <x:v>Celoplošný registr; výsledky některých cyklů mohou být nedoplněné</x:v>
      </x:c>
      <x:c r="K7" s="267" t="str">
        <x:v>https://www.uzis.cz/res/f/008464/asistreprodukce2023.pdf</x:v>
      </x:c>
    </x:row>
    <x:row r="8">
      <x:c r="A8" s="271" t="str">
        <x:v>IVF</x:v>
      </x:c>
      <x:c r="B8" s="271" t="str">
        <x:v>Mimotělní oplodnění; v českém registru zahrnuje i ICSI</x:v>
      </x:c>
      <x:c r="C8" s="271" t="str">
        <x:v>zahájený cyklus / aspirace / ET</x:v>
      </x:c>
      <x:c r="D8" s="271" t="str">
        <x:v>Základní čerstvý cyklus s odběrem oocytů</x:v>
      </x:c>
      <x:c r="E8" s="271" t="str">
        <x:v>Nezaměňovat se všemi AR cykly</x:v>
      </x:c>
      <x:c r="F8" s="221"/>
      <x:c r="G8" s="271" t="str">
        <x:v>NZIP / ÚZIS: Asistovaná reprodukce a proměna v čase</x:v>
      </x:c>
      <x:c r="H8" s="271" t="str">
        <x:v>2024 / publ. 2025</x:v>
      </x:c>
      <x:c r="I8" s="271" t="str">
        <x:v>Cykly 2024, podíl porodů a dětí, perinatální výsledky</x:v>
      </x:c>
      <x:c r="J8" s="271" t="str">
        <x:v>Propojení jen u unikátního ID; bez cizinek s náhradním ID</x:v>
      </x:c>
      <x:c r="K8" s="271" t="str">
        <x:v>https://www.nzip.cz/data/nrrz/asistovana-reprodukce-promeny-cas/asistovana-reprodukce-promeny-cas.pdf</x:v>
      </x:c>
    </x:row>
    <x:row r="9">
      <x:c r="A9" s="271" t="str">
        <x:v>ICSI</x:v>
      </x:c>
      <x:c r="B9" s="271" t="str">
        <x:v>Vpravení jedné spermie do oocytu</x:v>
      </x:c>
      <x:c r="C9" s="271" t="str">
        <x:v>pár / cyklus / oocyt</x:v>
      </x:c>
      <x:c r="D9" s="271" t="str">
        <x:v>Standard u těžkého mužského faktoru</x:v>
      </x:c>
      <x:c r="E9" s="271" t="str">
        <x:v>Bez mužského faktoru nezvyšuje LBR</x:v>
      </x:c>
      <x:c r="F9" s="221"/>
      <x:c r="G9" s="271" t="str">
        <x:v>WHO infertility prevalence</x:v>
      </x:c>
      <x:c r="H9" s="271" t="str">
        <x:v>data 1990–2021 / 2023</x:v>
      </x:c>
      <x:c r="I9" s="271" t="str">
        <x:v>Globální prevalence</x:v>
      </x:c>
      <x:c r="J9" s="271" t="str">
        <x:v>Heterogenní definice a studie; široké intervaly</x:v>
      </x:c>
      <x:c r="K9" s="271" t="str">
        <x:v>https://www.who.int/publications/i/item/978920068315</x:v>
      </x:c>
    </x:row>
    <x:row r="10">
      <x:c r="A10" s="271" t="str">
        <x:v>KET / FET</x:v>
      </x:c>
      <x:c r="B10" s="271" t="str">
        <x:v>Transfer rozmrazeného embrya</x:v>
      </x:c>
      <x:c r="C10" s="271" t="str">
        <x:v>rozmrazení / transfer</x:v>
      </x:c>
      <x:c r="D10" s="271" t="str">
        <x:v>Stále větší část léčby</x:v>
      </x:c>
      <x:c r="E10" s="271" t="str">
        <x:v>Věk oocytu při odběru je zásadní</x:v>
      </x:c>
      <x:c r="F10" s="221"/>
      <x:c r="G10" s="271" t="str">
        <x:v>WHO global infertility guideline</x:v>
      </x:c>
      <x:c r="H10" s="271" t="str">
        <x:v>2025</x:v>
      </x:c>
      <x:c r="I10" s="271" t="str">
        <x:v>Prevence, diagnostika, léčba, dostupnost</x:v>
      </x:c>
      <x:c r="J10" s="271" t="str">
        <x:v>První vydání; některé oblasti teprve v budoucích verzích</x:v>
      </x:c>
      <x:c r="K10" s="271" t="str">
        <x:v>https://www.who.int/news/item/28-11-2025-who-issues-first-global-guideline-on-infertility</x:v>
      </x:c>
    </x:row>
    <x:row r="11">
      <x:c r="A11" s="271" t="str">
        <x:v>PR</x:v>
      </x:c>
      <x:c r="B11" s="271" t="str">
        <x:v>Clinical pregnancy rate</x:v>
      </x:c>
      <x:c r="C11" s="271" t="str">
        <x:v>zahájený cyklus / aspirace / ET</x:v>
      </x:c>
      <x:c r="D11" s="271" t="str">
        <x:v>Měří klinické těhotenství</x:v>
      </x:c>
      <x:c r="E11" s="271" t="str">
        <x:v>Bez jmenovatele je číslo nepoužitelné</x:v>
      </x:c>
      <x:c r="F11" s="221"/>
      <x:c r="G11" s="271" t="str">
        <x:v>ESHRE ART in Europe</x:v>
      </x:c>
      <x:c r="H11" s="271" t="str">
        <x:v>2020 / publ. 2025</x:v>
      </x:c>
      <x:c r="I11" s="271" t="str">
        <x:v>Evropské cykly, PR, vícečetnost</x:v>
      </x:c>
      <x:c r="J11" s="271" t="str">
        <x:v>Různá úplnost a povinnost hlášení</x:v>
      </x:c>
      <x:c r="K11" s="271" t="str">
        <x:v>https://academic.oup.com/humrep/advance-article-abstract/doi/10.1093/humrep/deaf179/8262033</x:v>
      </x:c>
    </x:row>
    <x:row r="12">
      <x:c r="A12" s="271" t="str">
        <x:v>LBR / THBR</x:v>
      </x:c>
      <x:c r="B12" s="271" t="str">
        <x:v>Porod živého dítěte / take-home baby rate</x:v>
      </x:c>
      <x:c r="C12" s="271" t="str">
        <x:v>zahájený cyklus / odběr / transfer</x:v>
      </x:c>
      <x:c r="D12" s="271" t="str">
        <x:v>Pacientsky nejdůležitější výsledek</x:v>
      </x:c>
      <x:c r="E12" s="271" t="str">
        <x:v>Jedno dítě vs počet dětí se může lišit</x:v>
      </x:c>
      <x:c r="F12" s="221"/>
      <x:c r="G12" s="271" t="str">
        <x:v>CDC ART Surveillance</x:v>
      </x:c>
      <x:c r="H12" s="271" t="str">
        <x:v>2022 / aktual. 2024</x:v>
      </x:c>
      <x:c r="I12" s="271" t="str">
        <x:v>USA cykly, pacienti, porody, děti</x:v>
      </x:c>
      <x:c r="J12" s="271" t="str">
        <x:v>Velmi úplný národní registr; definice odlišné od ESHRE/ČR</x:v>
      </x:c>
      <x:c r="K12" s="271" t="str">
        <x:v>https://www.cdc.gov/art/php/surveillance/index.html</x:v>
      </x:c>
    </x:row>
    <x:row r="13">
      <x:c r="A13" s="271" t="str">
        <x:v>IR</x:v>
      </x:c>
      <x:c r="B13" s="271" t="str">
        <x:v>Implantation rate</x:v>
      </x:c>
      <x:c r="C13" s="271" t="str">
        <x:v>transferované embryo</x:v>
      </x:c>
      <x:c r="D13" s="271" t="str">
        <x:v>Zohledňuje počet přenesených embryí</x:v>
      </x:c>
      <x:c r="E13" s="271" t="str">
        <x:v>Závisí na věku a kvalitě embrya</x:v>
      </x:c>
      <x:c r="F13" s="221"/>
      <x:c r="G13" s="271" t="str">
        <x:v>ICMART World Report</x:v>
      </x:c>
      <x:c r="H13" s="271" t="str">
        <x:v>2019 / publ. 2025</x:v>
      </x:c>
      <x:c r="I13" s="271" t="str">
        <x:v>Globální cykly a děti</x:v>
      </x:c>
      <x:c r="J13" s="271" t="str">
        <x:v>Neúplné globální pokrytí</x:v>
      </x:c>
      <x:c r="K13" s="271" t="str">
        <x:v>https://pubmed.ncbi.nlm.nih.gov/40513636/</x:v>
      </x:c>
    </x:row>
    <x:row r="14">
      <x:c r="A14" s="271" t="str">
        <x:v>Kumulativní LBR</x:v>
      </x:c>
      <x:c r="B14" s="271" t="str">
        <x:v>Alespoň jedno živě narozené dítě ze všech transferů z odběru</x:v>
      </x:c>
      <x:c r="C14" s="271" t="str">
        <x:v>odběr / žena</x:v>
      </x:c>
      <x:c r="D14" s="271" t="str">
        <x:v>Nejférovější hodnocení celé léčby</x:v>
      </x:c>
      <x:c r="E14" s="271" t="str">
        <x:v>Vyžaduje dlouhé sledování a propojení cyklů</x:v>
      </x:c>
      <x:c r="F14" s="221"/>
      <x:c r="G14" s="271" t="str">
        <x:v>ESHRE add-ons good practice</x:v>
      </x:c>
      <x:c r="H14" s="271" t="str">
        <x:v>2023</x:v>
      </x:c>
      <x:c r="I14" s="271" t="str">
        <x:v>PGT-A, time-lapse, scratching, freeze-all, sperm add-ons</x:v>
      </x:c>
      <x:c r="J14" s="271" t="str">
        <x:v>Doporučení se mohou měnit s novými RCT</x:v>
      </x:c>
      <x:c r="K14" s="271" t="str">
        <x:v>https://academic.oup.com/humrep/article/38/11/2062/7281712</x:v>
      </x:c>
    </x:row>
    <x:row r="15">
      <x:c r="A15" s="272" t="str">
        <x:v>SET / DET</x:v>
      </x:c>
      <x:c r="B15" s="272" t="str">
        <x:v>Přenos jednoho / dvou embryí</x:v>
      </x:c>
      <x:c r="C15" s="272" t="str">
        <x:v>transfer</x:v>
      </x:c>
      <x:c r="D15" s="272" t="str">
        <x:v>SET snižuje vícečetnost</x:v>
      </x:c>
      <x:c r="E15" s="272" t="str">
        <x:v>Jednorázová vs kumulativní LBR není totéž</x:v>
      </x:c>
      <x:c r="F15" s="221"/>
      <x:c r="G15" s="271" t="str">
        <x:v>ICSI vs cIVF metaanalýza RCT</x:v>
      </x:c>
      <x:c r="H15" s="271" t="str">
        <x:v>2026</x:v>
      </x:c>
      <x:c r="I15" s="271" t="str">
        <x:v>Účinnost bez závažného mužského faktoru</x:v>
      </x:c>
      <x:c r="J15" s="271" t="str">
        <x:v>6 RCT; omezená data pro podskupiny</x:v>
      </x:c>
      <x:c r="K15" s="271" t="str">
        <x:v>https://academic.oup.com/humrep/advance-article/doi/10.1093/humrep/deag066/8690866</x:v>
      </x:c>
    </x:row>
    <x:row r="16">
      <x:c r="A16" s="221"/>
      <x:c r="B16" s="221"/>
      <x:c r="C16" s="221"/>
      <x:c r="D16" s="221"/>
      <x:c r="E16" s="221"/>
      <x:c r="F16" s="221"/>
      <x:c r="G16" s="271" t="str">
        <x:v>Přirozený vs programovaný KET RCT</x:v>
      </x:c>
      <x:c r="H16" s="271" t="str">
        <x:v>2026</x:v>
      </x:c>
      <x:c r="I16" s="271" t="str">
        <x:v>Healthy live birth a mateřské komplikace</x:v>
      </x:c>
      <x:c r="J16" s="271" t="str">
        <x:v>Ovulující ženy 20–40 let v Číně; generalizace omezená</x:v>
      </x:c>
      <x:c r="K16" s="271" t="str">
        <x:v>https://pubmed.ncbi.nlm.nih.gov/41565309/</x:v>
      </x:c>
    </x:row>
    <x:row r="17">
      <x:c r="A17" s="221"/>
      <x:c r="B17" s="221"/>
      <x:c r="C17" s="221"/>
      <x:c r="D17" s="221"/>
      <x:c r="E17" s="221"/>
      <x:c r="F17" s="221"/>
      <x:c r="G17" s="271" t="str">
        <x:v>JAMA: cancer incidence in women after MAR</x:v>
      </x:c>
      <x:c r="H17" s="271" t="str">
        <x:v>2026</x:v>
      </x:c>
      <x:c r="I17" s="271" t="str">
        <x:v>Dlouhodobá bezpečnost žen</x:v>
      </x:c>
      <x:c r="J17" s="271" t="str">
        <x:v>Deskriptivní populace; neoddělí neplodnost od léčby</x:v>
      </x:c>
      <x:c r="K17" s="271" t="str">
        <x:v>https://jamanetwork.com/journals/jamanetworkopen/fullarticle/2846151</x:v>
      </x:c>
    </x:row>
    <x:row r="18">
      <x:c r="A18" s="277" t="str">
        <x:v>Pravidla interpretace</x:v>
      </x:c>
      <x:c r="B18" s="277"/>
      <x:c r="C18" s="277"/>
      <x:c r="D18" s="277"/>
      <x:c r="E18" s="277"/>
      <x:c r="F18" s="221"/>
      <x:c r="G18" s="271" t="str">
        <x:v>Zákon č. 373/2011 Sb.</x:v>
      </x:c>
      <x:c r="H18" s="271" t="str">
        <x:v>aktuální 2026</x:v>
      </x:c>
      <x:c r="I18" s="271" t="str">
        <x:v>Pravidla ČR, věk, pár, dárci, souhlas</x:v>
      </x:c>
      <x:c r="J18" s="271" t="str">
        <x:v>Sekundární zobrazení konsolidovaného zákona</x:v>
      </x:c>
      <x:c r="K18" s="271" t="str">
        <x:v>https://www.zakonyprolidi.cz/cs/2011-373</x:v>
      </x:c>
    </x:row>
    <x:row r="19">
      <x:c r="A19" s="267" t="str">
        <x:v>1</x:v>
      </x:c>
      <x:c r="B19" s="267" t="str">
        <x:v>Vždy uvést jmenovatel</x:v>
      </x:c>
      <x:c r="C19" s="267" t="str">
        <x:v>zahájený cyklus, odběr, transfer, žena nebo embryo</x:v>
      </x:c>
      <x:c r="D19" s="267" t="str"/>
      <x:c r="E19" s="267" t="str"/>
      <x:c r="F19" s="221"/>
      <x:c r="G19" s="271" t="str">
        <x:v>VZP: podmínky úhrady IVF</x:v>
      </x:c>
      <x:c r="H19" s="271" t="str">
        <x:v>aktuální pravidla od 2022</x:v>
      </x:c>
      <x:c r="I19" s="271" t="str">
        <x:v>Věk a počet hrazených cyklů</x:v>
      </x:c>
      <x:c r="J19" s="271" t="str">
        <x:v>Konkrétní úhrady/doplatky ověřit u pojišťovny</x:v>
      </x:c>
      <x:c r="K19" s="271" t="str">
        <x:v>https://www.vzp.cz/o-nas/tiskove-centrum/otazky-tydne/podminky-pro-umele-oplodneni-od-roku-2022</x:v>
      </x:c>
    </x:row>
    <x:row r="20">
      <x:c r="A20" s="271" t="str">
        <x:v>2</x:v>
      </x:c>
      <x:c r="B20" s="271" t="str">
        <x:v>Rozlišovat čerstvý cyklus a KET</x:v>
      </x:c>
      <x:c r="C20" s="271" t="str">
        <x:v>jeden odběr může vést k více transferům</x:v>
      </x:c>
      <x:c r="D20" s="271" t="str"/>
      <x:c r="E20" s="271" t="str"/>
      <x:c r="F20" s="221"/>
      <x:c r="G20" s="272" t="str">
        <x:v>European Atlas of Fertility Treatment Policies</x:v>
      </x:c>
      <x:c r="H20" s="272" t="str">
        <x:v>2024</x:v>
      </x:c>
      <x:c r="I20" s="272" t="str">
        <x:v>Dostupnost a financování v Evropě</x:v>
      </x:c>
      <x:c r="J20" s="272" t="str">
        <x:v>Index politik, nikoli klinické výsledky</x:v>
      </x:c>
      <x:c r="K20" s="272" t="str">
        <x:v>https://fertilityeurope.eu/atlas2024/</x:v>
      </x:c>
    </x:row>
    <x:row r="21">
      <x:c r="A21" s="271" t="str">
        <x:v>3</x:v>
      </x:c>
      <x:c r="B21" s="271" t="str">
        <x:v>Srovnávat stejné věkové skupiny</x:v>
      </x:c>
      <x:c r="C21" s="271" t="str">
        <x:v>věk ženy/oocytu je nejsilnější prediktor</x:v>
      </x:c>
      <x:c r="D21" s="271" t="str"/>
      <x:c r="E21" s="271" t="str"/>
      <x:c r="F21" s="221"/>
      <x:c r="G21" s="221"/>
      <x:c r="H21" s="221"/>
      <x:c r="I21" s="221"/>
      <x:c r="J21" s="221"/>
      <x:c r="K21" s="221"/>
    </x:row>
    <x:row r="22">
      <x:c r="A22" s="271" t="str">
        <x:v>4</x:v>
      </x:c>
      <x:c r="B22" s="271" t="str">
        <x:v>Preferovat kumulativní LBR</x:v>
      </x:c>
      <x:c r="C22" s="271" t="str">
        <x:v>jednorázová PR může zvýhodnit agresivní postup</x:v>
      </x:c>
      <x:c r="D22" s="271" t="str"/>
      <x:c r="E22" s="271" t="str"/>
      <x:c r="F22" s="221"/>
      <x:c r="G22" s="221"/>
      <x:c r="H22" s="221"/>
      <x:c r="I22" s="221"/>
      <x:c r="J22" s="221"/>
      <x:c r="K22" s="221"/>
    </x:row>
    <x:row r="23">
      <x:c r="A23" s="271" t="str">
        <x:v>5</x:v>
      </x:c>
      <x:c r="B23" s="271" t="str">
        <x:v>Oddělit asociaci od kauzality</x:v>
      </x:c>
      <x:c r="C23" s="271" t="str">
        <x:v>neplodnost a vícečetnost jsou silné confoundery</x:v>
      </x:c>
      <x:c r="D23" s="271" t="str"/>
      <x:c r="E23" s="271" t="str"/>
      <x:c r="F23" s="221"/>
      <x:c r="G23" s="221"/>
      <x:c r="H23" s="221"/>
      <x:c r="I23" s="221"/>
      <x:c r="J23" s="221"/>
      <x:c r="K23" s="221"/>
    </x:row>
    <x:row r="24">
      <x:c r="A24" s="272" t="str">
        <x:v>6</x:v>
      </x:c>
      <x:c r="B24" s="272" t="str">
        <x:v>Absolutní riziko je důležitější než samotné RR/OR</x:v>
      </x:c>
      <x:c r="C24" s="272" t="str">
        <x:v>vzácné výsledky mohou mít vysoké RR, ale malý absolutní rozdíl</x:v>
      </x:c>
      <x:c r="D24" s="272" t="str"/>
      <x:c r="E24" s="272" t="str"/>
      <x:c r="F24" s="221"/>
      <x:c r="G24" s="221"/>
      <x:c r="H24" s="221"/>
      <x:c r="I24" s="221"/>
      <x:c r="J24" s="221"/>
      <x:c r="K24" s="221"/>
    </x:row>
  </x:sheetData>
  <x:mergeCells>
    <x:mergeCell ref="A1:K2"/>
    <x:mergeCell ref="A3:K3"/>
    <x:mergeCell ref="A5:E5"/>
    <x:mergeCell ref="G5:K5"/>
    <x:mergeCell ref="A18:E18"/>
  </x:mergeCells>
  <x:pageMargins left="0.7" right="0.7" top="0.75" bottom="0.75" header="0.3" footer="0.3"/>
</x:worksheet>
</file>